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browardcsc-my.sharepoint.com/personal/iblanco_cscbroward_org/Documents/_DESKTOP_Blanco/PROJECT MGT_Master FIle/Website Affinity Group_2024 (Ileana)/Z. Fiscal Documents + Guidelines/"/>
    </mc:Choice>
  </mc:AlternateContent>
  <xr:revisionPtr revIDLastSave="0" documentId="8_{4095E2B5-3010-4EF9-AD74-0D855C7FFABB}" xr6:coauthVersionLast="47" xr6:coauthVersionMax="47" xr10:uidLastSave="{00000000-0000-0000-0000-000000000000}"/>
  <bookViews>
    <workbookView xWindow="-108" yWindow="-108" windowWidth="23256" windowHeight="12456" tabRatio="875" xr2:uid="{81ABB830-1C24-4582-92E3-563506690422}"/>
  </bookViews>
  <sheets>
    <sheet name="- MASTER -" sheetId="6" r:id="rId1"/>
    <sheet name="Start-Up" sheetId="63" r:id="rId2"/>
    <sheet name="Site 1" sheetId="43" r:id="rId3"/>
    <sheet name="Site 2" sheetId="64" r:id="rId4"/>
    <sheet name="Site 3" sheetId="65" r:id="rId5"/>
    <sheet name="Site 4" sheetId="66" r:id="rId6"/>
    <sheet name="Site 5" sheetId="67" r:id="rId7"/>
    <sheet name="Site 6" sheetId="68" r:id="rId8"/>
    <sheet name="Site 7" sheetId="69" r:id="rId9"/>
    <sheet name="Site 8" sheetId="70" r:id="rId10"/>
    <sheet name="Site 9" sheetId="71" r:id="rId11"/>
    <sheet name="Site 10" sheetId="72" r:id="rId12"/>
    <sheet name="Site 11" sheetId="73" state="hidden" r:id="rId13"/>
    <sheet name="Site 12" sheetId="74" state="hidden" r:id="rId14"/>
    <sheet name="Site 13" sheetId="75" state="hidden" r:id="rId15"/>
    <sheet name="Site 14" sheetId="76" state="hidden" r:id="rId16"/>
    <sheet name="Site 15" sheetId="77" state="hidden" r:id="rId17"/>
    <sheet name="Site 16" sheetId="78" state="hidden" r:id="rId18"/>
    <sheet name="Site 17" sheetId="79" state="hidden" r:id="rId19"/>
    <sheet name="Site 18" sheetId="80" state="hidden" r:id="rId20"/>
    <sheet name="Site 19" sheetId="81" state="hidden" r:id="rId21"/>
    <sheet name="Site 20" sheetId="87" state="hidden" r:id="rId22"/>
    <sheet name="Site 21" sheetId="82" state="hidden" r:id="rId23"/>
    <sheet name="Site 22" sheetId="83" state="hidden" r:id="rId24"/>
    <sheet name="Site 23" sheetId="84" state="hidden" r:id="rId25"/>
    <sheet name="Site 24" sheetId="85" state="hidden" r:id="rId26"/>
    <sheet name="Site 25" sheetId="86" state="hidden" r:id="rId27"/>
  </sheets>
  <definedNames>
    <definedName name="_xlnm._FilterDatabase" localSheetId="0" hidden="1">'- MASTER -'!$B$12:$I$522</definedName>
    <definedName name="_xlnm._FilterDatabase" localSheetId="2" hidden="1">'Site 1'!$B$12:$Q$171</definedName>
    <definedName name="_xlnm._FilterDatabase" localSheetId="11" hidden="1">'Site 10'!$A$12:$AA$242</definedName>
    <definedName name="_xlnm._FilterDatabase" localSheetId="12" hidden="1">'Site 11'!$A$12:$AA$242</definedName>
    <definedName name="_xlnm._FilterDatabase" localSheetId="13" hidden="1">'Site 12'!$A$12:$AA$242</definedName>
    <definedName name="_xlnm._FilterDatabase" localSheetId="14" hidden="1">'Site 13'!$A$12:$AA$242</definedName>
    <definedName name="_xlnm._FilterDatabase" localSheetId="15" hidden="1">'Site 14'!$A$12:$AA$242</definedName>
    <definedName name="_xlnm._FilterDatabase" localSheetId="16" hidden="1">'Site 15'!$A$12:$AA$242</definedName>
    <definedName name="_xlnm._FilterDatabase" localSheetId="17" hidden="1">'Site 16'!$A$12:$AA$242</definedName>
    <definedName name="_xlnm._FilterDatabase" localSheetId="18" hidden="1">'Site 17'!$A$12:$AA$242</definedName>
    <definedName name="_xlnm._FilterDatabase" localSheetId="19" hidden="1">'Site 18'!$A$12:$AA$242</definedName>
    <definedName name="_xlnm._FilterDatabase" localSheetId="20" hidden="1">'Site 19'!$A$12:$AA$242</definedName>
    <definedName name="_xlnm._FilterDatabase" localSheetId="3" hidden="1">'Site 2'!$B$12:$Q$180</definedName>
    <definedName name="_xlnm._FilterDatabase" localSheetId="21" hidden="1">'Site 20'!$A$12:$AA$242</definedName>
    <definedName name="_xlnm._FilterDatabase" localSheetId="22" hidden="1">'Site 21'!$A$12:$AA$242</definedName>
    <definedName name="_xlnm._FilterDatabase" localSheetId="23" hidden="1">'Site 22'!$A$12:$AA$242</definedName>
    <definedName name="_xlnm._FilterDatabase" localSheetId="24" hidden="1">'Site 23'!$A$12:$AA$242</definedName>
    <definedName name="_xlnm._FilterDatabase" localSheetId="25" hidden="1">'Site 24'!$A$12:$AA$242</definedName>
    <definedName name="_xlnm._FilterDatabase" localSheetId="26" hidden="1">'Site 25'!$A$12:$AA$242</definedName>
    <definedName name="_xlnm._FilterDatabase" localSheetId="4" hidden="1">'Site 3'!$B$12:$Q$180</definedName>
    <definedName name="_xlnm._FilterDatabase" localSheetId="5" hidden="1">'Site 4'!$B$12:$Q$180</definedName>
    <definedName name="_xlnm._FilterDatabase" localSheetId="6" hidden="1">'Site 5'!$B$12:$Q$172</definedName>
    <definedName name="_xlnm._FilterDatabase" localSheetId="7" hidden="1">'Site 6'!$A$12:$AA$242</definedName>
    <definedName name="_xlnm._FilterDatabase" localSheetId="8" hidden="1">'Site 7'!$A$12:$AA$242</definedName>
    <definedName name="_xlnm._FilterDatabase" localSheetId="9" hidden="1">'Site 8'!$A$12:$AA$242</definedName>
    <definedName name="_xlnm._FilterDatabase" localSheetId="10" hidden="1">'Site 9'!$A$12:$AA$242</definedName>
    <definedName name="AdminMaster">'- MASTER -'!$I$563</definedName>
    <definedName name="AdminSite1">'Site 1'!$L$317</definedName>
    <definedName name="BTfica" localSheetId="11">'Site 10'!$I$175</definedName>
    <definedName name="BTfica" localSheetId="12">'Site 11'!$I$175</definedName>
    <definedName name="BTfica" localSheetId="13">'Site 12'!$I$175</definedName>
    <definedName name="BTfica" localSheetId="14">'Site 13'!$I$175</definedName>
    <definedName name="BTfica" localSheetId="15">'Site 14'!$I$175</definedName>
    <definedName name="BTfica" localSheetId="16">'Site 15'!$I$175</definedName>
    <definedName name="BTfica" localSheetId="17">'Site 16'!$I$175</definedName>
    <definedName name="BTfica" localSheetId="18">'Site 17'!$I$175</definedName>
    <definedName name="BTfica" localSheetId="19">'Site 18'!$I$175</definedName>
    <definedName name="BTfica" localSheetId="20">'Site 19'!$I$175</definedName>
    <definedName name="BTfica" localSheetId="3">'Site 2'!$I$175</definedName>
    <definedName name="BTfica" localSheetId="21">'Site 20'!$I$175</definedName>
    <definedName name="BTfica" localSheetId="22">'Site 21'!$I$175</definedName>
    <definedName name="BTfica" localSheetId="23">'Site 22'!$I$175</definedName>
    <definedName name="BTfica" localSheetId="24">'Site 23'!$I$175</definedName>
    <definedName name="BTfica" localSheetId="25">'Site 24'!$I$175</definedName>
    <definedName name="BTfica" localSheetId="26">'Site 25'!$I$175</definedName>
    <definedName name="BTfica" localSheetId="4">'Site 3'!$I$175</definedName>
    <definedName name="BTfica" localSheetId="5">'Site 4'!$I$175</definedName>
    <definedName name="BTfica" localSheetId="6">'Site 5'!$I$175</definedName>
    <definedName name="BTfica" localSheetId="7">'Site 6'!$I$175</definedName>
    <definedName name="BTfica" localSheetId="8">'Site 7'!$I$175</definedName>
    <definedName name="BTfica" localSheetId="9">'Site 8'!$I$175</definedName>
    <definedName name="BTfica" localSheetId="10">'Site 9'!$I$175</definedName>
    <definedName name="BTfica">'Site 1'!$I$175</definedName>
    <definedName name="BThealth" localSheetId="11">'Site 10'!$I$178</definedName>
    <definedName name="BThealth" localSheetId="12">'Site 11'!$I$178</definedName>
    <definedName name="BThealth" localSheetId="13">'Site 12'!$I$178</definedName>
    <definedName name="BThealth" localSheetId="14">'Site 13'!$I$178</definedName>
    <definedName name="BThealth" localSheetId="15">'Site 14'!$I$178</definedName>
    <definedName name="BThealth" localSheetId="16">'Site 15'!$I$178</definedName>
    <definedName name="BThealth" localSheetId="17">'Site 16'!$I$178</definedName>
    <definedName name="BThealth" localSheetId="18">'Site 17'!$I$178</definedName>
    <definedName name="BThealth" localSheetId="19">'Site 18'!$I$178</definedName>
    <definedName name="BThealth" localSheetId="20">'Site 19'!$I$178</definedName>
    <definedName name="BThealth" localSheetId="3">'Site 2'!$I$178</definedName>
    <definedName name="BThealth" localSheetId="21">'Site 20'!$I$178</definedName>
    <definedName name="BThealth" localSheetId="22">'Site 21'!$I$178</definedName>
    <definedName name="BThealth" localSheetId="23">'Site 22'!$I$178</definedName>
    <definedName name="BThealth" localSheetId="24">'Site 23'!$I$178</definedName>
    <definedName name="BThealth" localSheetId="25">'Site 24'!$I$178</definedName>
    <definedName name="BThealth" localSheetId="26">'Site 25'!$I$178</definedName>
    <definedName name="BThealth" localSheetId="4">'Site 3'!$I$178</definedName>
    <definedName name="BThealth" localSheetId="5">'Site 4'!$I$178</definedName>
    <definedName name="BThealth" localSheetId="6">'Site 5'!$I$178</definedName>
    <definedName name="BThealth" localSheetId="7">'Site 6'!$I$178</definedName>
    <definedName name="BThealth" localSheetId="8">'Site 7'!$I$178</definedName>
    <definedName name="BThealth" localSheetId="9">'Site 8'!$I$178</definedName>
    <definedName name="BThealth" localSheetId="10">'Site 9'!$I$178</definedName>
    <definedName name="BThealth">'Site 1'!$I$178</definedName>
    <definedName name="BTret" localSheetId="11">'Site 10'!$I$177</definedName>
    <definedName name="BTret" localSheetId="12">'Site 11'!$I$177</definedName>
    <definedName name="BTret" localSheetId="13">'Site 12'!$I$177</definedName>
    <definedName name="BTret" localSheetId="14">'Site 13'!$I$177</definedName>
    <definedName name="BTret" localSheetId="15">'Site 14'!$I$177</definedName>
    <definedName name="BTret" localSheetId="16">'Site 15'!$I$177</definedName>
    <definedName name="BTret" localSheetId="17">'Site 16'!$I$177</definedName>
    <definedName name="BTret" localSheetId="18">'Site 17'!$I$177</definedName>
    <definedName name="BTret" localSheetId="19">'Site 18'!$I$177</definedName>
    <definedName name="BTret" localSheetId="20">'Site 19'!$I$177</definedName>
    <definedName name="BTret" localSheetId="3">'Site 2'!$I$177</definedName>
    <definedName name="BTret" localSheetId="21">'Site 20'!$I$177</definedName>
    <definedName name="BTret" localSheetId="22">'Site 21'!$I$177</definedName>
    <definedName name="BTret" localSheetId="23">'Site 22'!$I$177</definedName>
    <definedName name="BTret" localSheetId="24">'Site 23'!$I$177</definedName>
    <definedName name="BTret" localSheetId="25">'Site 24'!$I$177</definedName>
    <definedName name="BTret" localSheetId="26">'Site 25'!$I$177</definedName>
    <definedName name="BTret" localSheetId="4">'Site 3'!$I$177</definedName>
    <definedName name="BTret" localSheetId="5">'Site 4'!$I$177</definedName>
    <definedName name="BTret" localSheetId="6">'Site 5'!$I$177</definedName>
    <definedName name="BTret" localSheetId="7">'Site 6'!$I$177</definedName>
    <definedName name="BTret" localSheetId="8">'Site 7'!$I$177</definedName>
    <definedName name="BTret" localSheetId="9">'Site 8'!$I$177</definedName>
    <definedName name="BTret" localSheetId="10">'Site 9'!$I$177</definedName>
    <definedName name="BTret">'Site 1'!$I$177</definedName>
    <definedName name="BTsal" localSheetId="11">'Site 10'!$I$173</definedName>
    <definedName name="BTsal" localSheetId="12">'Site 11'!$I$173</definedName>
    <definedName name="BTsal" localSheetId="13">'Site 12'!$I$173</definedName>
    <definedName name="BTsal" localSheetId="14">'Site 13'!$I$173</definedName>
    <definedName name="BTsal" localSheetId="15">'Site 14'!$I$173</definedName>
    <definedName name="BTsal" localSheetId="16">'Site 15'!$I$173</definedName>
    <definedName name="BTsal" localSheetId="17">'Site 16'!$I$173</definedName>
    <definedName name="BTsal" localSheetId="18">'Site 17'!$I$173</definedName>
    <definedName name="BTsal" localSheetId="19">'Site 18'!$I$173</definedName>
    <definedName name="BTsal" localSheetId="20">'Site 19'!$I$173</definedName>
    <definedName name="BTsal" localSheetId="3">'Site 2'!$I$173</definedName>
    <definedName name="BTsal" localSheetId="21">'Site 20'!$I$173</definedName>
    <definedName name="BTsal" localSheetId="22">'Site 21'!$I$173</definedName>
    <definedName name="BTsal" localSheetId="23">'Site 22'!$I$173</definedName>
    <definedName name="BTsal" localSheetId="24">'Site 23'!$I$173</definedName>
    <definedName name="BTsal" localSheetId="25">'Site 24'!$I$173</definedName>
    <definedName name="BTsal" localSheetId="26">'Site 25'!$I$173</definedName>
    <definedName name="BTsal" localSheetId="4">'Site 3'!$I$173</definedName>
    <definedName name="BTsal" localSheetId="5">'Site 4'!$I$173</definedName>
    <definedName name="BTsal" localSheetId="6">'Site 5'!$I$173</definedName>
    <definedName name="BTsal" localSheetId="7">'Site 6'!$I$173</definedName>
    <definedName name="BTsal" localSheetId="8">'Site 7'!$I$173</definedName>
    <definedName name="BTsal" localSheetId="9">'Site 8'!$I$173</definedName>
    <definedName name="BTsal" localSheetId="10">'Site 9'!$I$173</definedName>
    <definedName name="BTsal">'Site 1'!$I$173</definedName>
    <definedName name="BTsuta" localSheetId="11">'Site 10'!$I$180</definedName>
    <definedName name="BTsuta" localSheetId="12">'Site 11'!$I$180</definedName>
    <definedName name="BTsuta" localSheetId="13">'Site 12'!$I$180</definedName>
    <definedName name="BTsuta" localSheetId="14">'Site 13'!$I$180</definedName>
    <definedName name="BTsuta" localSheetId="15">'Site 14'!$I$180</definedName>
    <definedName name="BTsuta" localSheetId="16">'Site 15'!$I$180</definedName>
    <definedName name="BTsuta" localSheetId="17">'Site 16'!$I$180</definedName>
    <definedName name="BTsuta" localSheetId="18">'Site 17'!$I$180</definedName>
    <definedName name="BTsuta" localSheetId="19">'Site 18'!$I$180</definedName>
    <definedName name="BTsuta" localSheetId="20">'Site 19'!$I$180</definedName>
    <definedName name="BTsuta" localSheetId="3">'Site 2'!$I$180</definedName>
    <definedName name="BTsuta" localSheetId="21">'Site 20'!$I$180</definedName>
    <definedName name="BTsuta" localSheetId="22">'Site 21'!$I$180</definedName>
    <definedName name="BTsuta" localSheetId="23">'Site 22'!$I$180</definedName>
    <definedName name="BTsuta" localSheetId="24">'Site 23'!$I$180</definedName>
    <definedName name="BTsuta" localSheetId="25">'Site 24'!$I$180</definedName>
    <definedName name="BTsuta" localSheetId="26">'Site 25'!$I$180</definedName>
    <definedName name="BTsuta" localSheetId="4">'Site 3'!$I$180</definedName>
    <definedName name="BTsuta" localSheetId="5">'Site 4'!$I$180</definedName>
    <definedName name="BTsuta" localSheetId="6">'Site 5'!$I$180</definedName>
    <definedName name="BTsuta" localSheetId="7">'Site 6'!$I$180</definedName>
    <definedName name="BTsuta" localSheetId="8">'Site 7'!$I$180</definedName>
    <definedName name="BTsuta" localSheetId="9">'Site 8'!$I$180</definedName>
    <definedName name="BTsuta" localSheetId="10">'Site 9'!$I$180</definedName>
    <definedName name="BTsuta">'Site 1'!$I$180</definedName>
    <definedName name="BTwc" localSheetId="11">'Site 10'!$I$179</definedName>
    <definedName name="BTwc" localSheetId="12">'Site 11'!$I$179</definedName>
    <definedName name="BTwc" localSheetId="13">'Site 12'!$I$179</definedName>
    <definedName name="BTwc" localSheetId="14">'Site 13'!$I$179</definedName>
    <definedName name="BTwc" localSheetId="15">'Site 14'!$I$179</definedName>
    <definedName name="BTwc" localSheetId="16">'Site 15'!$I$179</definedName>
    <definedName name="BTwc" localSheetId="17">'Site 16'!$I$179</definedName>
    <definedName name="BTwc" localSheetId="18">'Site 17'!$I$179</definedName>
    <definedName name="BTwc" localSheetId="19">'Site 18'!$I$179</definedName>
    <definedName name="BTwc" localSheetId="20">'Site 19'!$I$179</definedName>
    <definedName name="BTwc" localSheetId="3">'Site 2'!$I$179</definedName>
    <definedName name="BTwc" localSheetId="21">'Site 20'!$I$179</definedName>
    <definedName name="BTwc" localSheetId="22">'Site 21'!$I$179</definedName>
    <definedName name="BTwc" localSheetId="23">'Site 22'!$I$179</definedName>
    <definedName name="BTwc" localSheetId="24">'Site 23'!$I$179</definedName>
    <definedName name="BTwc" localSheetId="25">'Site 24'!$I$179</definedName>
    <definedName name="BTwc" localSheetId="26">'Site 25'!$I$179</definedName>
    <definedName name="BTwc" localSheetId="4">'Site 3'!$I$179</definedName>
    <definedName name="BTwc" localSheetId="5">'Site 4'!$I$179</definedName>
    <definedName name="BTwc" localSheetId="6">'Site 5'!$I$179</definedName>
    <definedName name="BTwc" localSheetId="7">'Site 6'!$I$179</definedName>
    <definedName name="BTwc" localSheetId="8">'Site 7'!$I$179</definedName>
    <definedName name="BTwc" localSheetId="9">'Site 8'!$I$179</definedName>
    <definedName name="BTwc" localSheetId="10">'Site 9'!$I$179</definedName>
    <definedName name="BTwc">'Site 1'!$I$179</definedName>
    <definedName name="CEquip" localSheetId="11">'Site 10'!$L$301</definedName>
    <definedName name="CEquip" localSheetId="12">'Site 11'!$L$301</definedName>
    <definedName name="CEquip" localSheetId="13">'Site 12'!$L$301</definedName>
    <definedName name="CEquip" localSheetId="14">'Site 13'!$L$301</definedName>
    <definedName name="CEquip" localSheetId="15">'Site 14'!$L$301</definedName>
    <definedName name="CEquip" localSheetId="16">'Site 15'!$L$301</definedName>
    <definedName name="CEquip" localSheetId="17">'Site 16'!$L$301</definedName>
    <definedName name="CEquip" localSheetId="18">'Site 17'!$L$301</definedName>
    <definedName name="CEquip" localSheetId="19">'Site 18'!$L$301</definedName>
    <definedName name="CEquip" localSheetId="20">'Site 19'!$L$301</definedName>
    <definedName name="CEquip" localSheetId="3">'Site 2'!$L$301</definedName>
    <definedName name="CEquip" localSheetId="21">'Site 20'!$L$301</definedName>
    <definedName name="CEquip" localSheetId="22">'Site 21'!$L$301</definedName>
    <definedName name="CEquip" localSheetId="23">'Site 22'!$L$301</definedName>
    <definedName name="CEquip" localSheetId="24">'Site 23'!$L$301</definedName>
    <definedName name="CEquip" localSheetId="25">'Site 24'!$L$301</definedName>
    <definedName name="CEquip" localSheetId="26">'Site 25'!$L$301</definedName>
    <definedName name="CEquip" localSheetId="4">'Site 3'!$L$301</definedName>
    <definedName name="CEquip" localSheetId="5">'Site 4'!$L$301</definedName>
    <definedName name="CEquip" localSheetId="6">'Site 5'!$L$301</definedName>
    <definedName name="CEquip" localSheetId="7">'Site 6'!$L$301</definedName>
    <definedName name="CEquip" localSheetId="8">'Site 7'!$L$301</definedName>
    <definedName name="CEquip" localSheetId="9">'Site 8'!$L$301</definedName>
    <definedName name="CEquip" localSheetId="10">'Site 9'!$L$301</definedName>
    <definedName name="CEquip">'Site 1'!$L$302</definedName>
    <definedName name="Cmatch">'Site 1'!$L$334</definedName>
    <definedName name="Consult" localSheetId="11">'Site 10'!$L$205</definedName>
    <definedName name="Consult" localSheetId="12">'Site 11'!$L$205</definedName>
    <definedName name="Consult" localSheetId="13">'Site 12'!$L$205</definedName>
    <definedName name="Consult" localSheetId="14">'Site 13'!$L$205</definedName>
    <definedName name="Consult" localSheetId="15">'Site 14'!$L$205</definedName>
    <definedName name="Consult" localSheetId="16">'Site 15'!$L$205</definedName>
    <definedName name="Consult" localSheetId="17">'Site 16'!$L$205</definedName>
    <definedName name="Consult" localSheetId="18">'Site 17'!$L$205</definedName>
    <definedName name="Consult" localSheetId="19">'Site 18'!$L$205</definedName>
    <definedName name="Consult" localSheetId="20">'Site 19'!$L$205</definedName>
    <definedName name="Consult" localSheetId="3">'Site 2'!$L$205</definedName>
    <definedName name="Consult" localSheetId="21">'Site 20'!$L$205</definedName>
    <definedName name="Consult" localSheetId="22">'Site 21'!$L$205</definedName>
    <definedName name="Consult" localSheetId="23">'Site 22'!$L$205</definedName>
    <definedName name="Consult" localSheetId="24">'Site 23'!$L$205</definedName>
    <definedName name="Consult" localSheetId="25">'Site 24'!$L$205</definedName>
    <definedName name="Consult" localSheetId="26">'Site 25'!$L$205</definedName>
    <definedName name="Consult" localSheetId="4">'Site 3'!$L$205</definedName>
    <definedName name="Consult" localSheetId="5">'Site 4'!$L$205</definedName>
    <definedName name="Consult" localSheetId="6">'Site 5'!$L$205</definedName>
    <definedName name="Consult" localSheetId="7">'Site 6'!$L$205</definedName>
    <definedName name="Consult" localSheetId="8">'Site 7'!$L$205</definedName>
    <definedName name="Consult" localSheetId="9">'Site 8'!$L$205</definedName>
    <definedName name="Consult" localSheetId="10">'Site 9'!$L$205</definedName>
    <definedName name="Consult">'Site 1'!$L$205</definedName>
    <definedName name="ExAccTotal" localSheetId="11">'Site 10'!$J$305</definedName>
    <definedName name="ExAccTotal" localSheetId="12">'Site 11'!$J$305</definedName>
    <definedName name="ExAccTotal" localSheetId="13">'Site 12'!$J$305</definedName>
    <definedName name="ExAccTotal" localSheetId="14">'Site 13'!$J$305</definedName>
    <definedName name="ExAccTotal" localSheetId="15">'Site 14'!$J$305</definedName>
    <definedName name="ExAccTotal" localSheetId="16">'Site 15'!$J$305</definedName>
    <definedName name="ExAccTotal" localSheetId="17">'Site 16'!$J$305</definedName>
    <definedName name="ExAccTotal" localSheetId="18">'Site 17'!$J$305</definedName>
    <definedName name="ExAccTotal" localSheetId="19">'Site 18'!$J$305</definedName>
    <definedName name="ExAccTotal" localSheetId="20">'Site 19'!$J$305</definedName>
    <definedName name="ExAccTotal" localSheetId="21">'Site 20'!$J$305</definedName>
    <definedName name="ExAccTotal" localSheetId="22">'Site 21'!$J$305</definedName>
    <definedName name="ExAccTotal" localSheetId="23">'Site 22'!$J$305</definedName>
    <definedName name="ExAccTotal" localSheetId="24">'Site 23'!$J$305</definedName>
    <definedName name="ExAccTotal" localSheetId="25">'Site 24'!$J$305</definedName>
    <definedName name="ExAccTotal" localSheetId="26">'Site 25'!$J$305</definedName>
    <definedName name="ExAccTotal" localSheetId="4">'Site 3'!$J$305</definedName>
    <definedName name="ExAccTotal" localSheetId="5">'Site 4'!$J$305</definedName>
    <definedName name="ExAccTotal" localSheetId="6">'Site 5'!$J$305</definedName>
    <definedName name="ExAccTotal" localSheetId="7">'Site 6'!$J$305</definedName>
    <definedName name="ExAccTotal" localSheetId="8">'Site 7'!$J$305</definedName>
    <definedName name="ExAccTotal" localSheetId="9">'Site 8'!$J$305</definedName>
    <definedName name="ExAccTotal" localSheetId="10">'Site 9'!$J$305</definedName>
    <definedName name="ExAccTotal">'Site 2'!$J$305</definedName>
    <definedName name="Expenses" localSheetId="11">'Site 10'!$L$227</definedName>
    <definedName name="Expenses" localSheetId="12">'Site 11'!$L$227</definedName>
    <definedName name="Expenses" localSheetId="13">'Site 12'!$L$227</definedName>
    <definedName name="Expenses" localSheetId="14">'Site 13'!$L$227</definedName>
    <definedName name="Expenses" localSheetId="15">'Site 14'!$L$227</definedName>
    <definedName name="Expenses" localSheetId="16">'Site 15'!$L$227</definedName>
    <definedName name="Expenses" localSheetId="17">'Site 16'!$L$227</definedName>
    <definedName name="Expenses" localSheetId="18">'Site 17'!$L$227</definedName>
    <definedName name="Expenses" localSheetId="19">'Site 18'!$L$227</definedName>
    <definedName name="Expenses" localSheetId="20">'Site 19'!$L$227</definedName>
    <definedName name="Expenses" localSheetId="3">'Site 2'!$L$227</definedName>
    <definedName name="Expenses" localSheetId="21">'Site 20'!$L$227</definedName>
    <definedName name="Expenses" localSheetId="22">'Site 21'!$L$227</definedName>
    <definedName name="Expenses" localSheetId="23">'Site 22'!$L$227</definedName>
    <definedName name="Expenses" localSheetId="24">'Site 23'!$L$227</definedName>
    <definedName name="Expenses" localSheetId="25">'Site 24'!$L$227</definedName>
    <definedName name="Expenses" localSheetId="26">'Site 25'!$L$227</definedName>
    <definedName name="Expenses" localSheetId="4">'Site 3'!$L$227</definedName>
    <definedName name="Expenses" localSheetId="5">'Site 4'!$L$227</definedName>
    <definedName name="Expenses" localSheetId="6">'Site 5'!$L$227</definedName>
    <definedName name="Expenses" localSheetId="7">'Site 6'!$L$227</definedName>
    <definedName name="Expenses" localSheetId="8">'Site 7'!$L$227</definedName>
    <definedName name="Expenses" localSheetId="9">'Site 8'!$L$227</definedName>
    <definedName name="Expenses" localSheetId="10">'Site 9'!$L$227</definedName>
    <definedName name="Expenses">'Site 1'!$L$227</definedName>
    <definedName name="FicaBenMaster">'- MASTER -'!$I$536</definedName>
    <definedName name="Flex" localSheetId="11">'Site 10'!$L$249</definedName>
    <definedName name="Flex" localSheetId="12">'Site 11'!$L$249</definedName>
    <definedName name="Flex" localSheetId="13">'Site 12'!$L$249</definedName>
    <definedName name="Flex" localSheetId="14">'Site 13'!$L$249</definedName>
    <definedName name="Flex" localSheetId="15">'Site 14'!$L$249</definedName>
    <definedName name="Flex" localSheetId="16">'Site 15'!$L$249</definedName>
    <definedName name="Flex" localSheetId="17">'Site 16'!$L$249</definedName>
    <definedName name="Flex" localSheetId="18">'Site 17'!$L$249</definedName>
    <definedName name="Flex" localSheetId="19">'Site 18'!$L$249</definedName>
    <definedName name="Flex" localSheetId="20">'Site 19'!$L$249</definedName>
    <definedName name="Flex" localSheetId="3">'Site 2'!$L$249</definedName>
    <definedName name="Flex" localSheetId="21">'Site 20'!$L$249</definedName>
    <definedName name="Flex" localSheetId="22">'Site 21'!$L$249</definedName>
    <definedName name="Flex" localSheetId="23">'Site 22'!$L$249</definedName>
    <definedName name="Flex" localSheetId="24">'Site 23'!$L$249</definedName>
    <definedName name="Flex" localSheetId="25">'Site 24'!$L$249</definedName>
    <definedName name="Flex" localSheetId="26">'Site 25'!$L$249</definedName>
    <definedName name="Flex" localSheetId="4">'Site 3'!$L$249</definedName>
    <definedName name="Flex" localSheetId="5">'Site 4'!$L$249</definedName>
    <definedName name="Flex" localSheetId="6">'Site 5'!$L$249</definedName>
    <definedName name="Flex" localSheetId="7">'Site 6'!$L$249</definedName>
    <definedName name="Flex" localSheetId="8">'Site 7'!$L$249</definedName>
    <definedName name="Flex" localSheetId="9">'Site 8'!$L$249</definedName>
    <definedName name="Flex" localSheetId="10">'Site 9'!$L$249</definedName>
    <definedName name="Flex">'Site 1'!$L$249</definedName>
    <definedName name="FSmaster">'- MASTER -'!$I$552</definedName>
    <definedName name="FSsite1">'Site 1'!$L$301</definedName>
    <definedName name="GrToRequest" localSheetId="11">'Site 10'!$J$307</definedName>
    <definedName name="GrToRequest" localSheetId="12">'Site 11'!$J$307</definedName>
    <definedName name="GrToRequest" localSheetId="13">'Site 12'!$J$307</definedName>
    <definedName name="GrToRequest" localSheetId="14">'Site 13'!$J$307</definedName>
    <definedName name="GrToRequest" localSheetId="15">'Site 14'!$J$307</definedName>
    <definedName name="GrToRequest" localSheetId="16">'Site 15'!$J$307</definedName>
    <definedName name="GrToRequest" localSheetId="17">'Site 16'!$J$307</definedName>
    <definedName name="GrToRequest" localSheetId="18">'Site 17'!$J$307</definedName>
    <definedName name="GrToRequest" localSheetId="19">'Site 18'!$J$307</definedName>
    <definedName name="GrToRequest" localSheetId="20">'Site 19'!$J$307</definedName>
    <definedName name="GrToRequest" localSheetId="3">'Site 2'!$J$307</definedName>
    <definedName name="GrToRequest" localSheetId="21">'Site 20'!$J$307</definedName>
    <definedName name="GrToRequest" localSheetId="22">'Site 21'!$J$307</definedName>
    <definedName name="GrToRequest" localSheetId="23">'Site 22'!$J$307</definedName>
    <definedName name="GrToRequest" localSheetId="24">'Site 23'!$J$307</definedName>
    <definedName name="GrToRequest" localSheetId="25">'Site 24'!$J$307</definedName>
    <definedName name="GrToRequest" localSheetId="26">'Site 25'!$J$307</definedName>
    <definedName name="GrToRequest" localSheetId="4">'Site 3'!$J$307</definedName>
    <definedName name="GrToRequest" localSheetId="5">'Site 4'!$J$307</definedName>
    <definedName name="GrToRequest" localSheetId="6">'Site 5'!$J$307</definedName>
    <definedName name="GrToRequest" localSheetId="7">'Site 6'!$J$307</definedName>
    <definedName name="GrToRequest" localSheetId="8">'Site 7'!$J$307</definedName>
    <definedName name="GrToRequest" localSheetId="9">'Site 8'!$J$307</definedName>
    <definedName name="GrToRequest" localSheetId="10">'Site 9'!$J$307</definedName>
    <definedName name="GrToRequest">'Site 1'!$J$321</definedName>
    <definedName name="GTRmaster">'- MASTER -'!$I$565</definedName>
    <definedName name="home" localSheetId="11">'Site 10'!$A$1</definedName>
    <definedName name="home" localSheetId="12">'Site 11'!$A$1</definedName>
    <definedName name="home" localSheetId="13">'Site 12'!$A$1</definedName>
    <definedName name="home" localSheetId="14">'Site 13'!$A$1</definedName>
    <definedName name="home" localSheetId="15">'Site 14'!$A$1</definedName>
    <definedName name="home" localSheetId="16">'Site 15'!$A$1</definedName>
    <definedName name="home" localSheetId="17">'Site 16'!$A$1</definedName>
    <definedName name="home" localSheetId="18">'Site 17'!$A$1</definedName>
    <definedName name="home" localSheetId="19">'Site 18'!$A$1</definedName>
    <definedName name="home" localSheetId="20">'Site 19'!$A$1</definedName>
    <definedName name="home" localSheetId="3">'Site 2'!$A$1</definedName>
    <definedName name="home" localSheetId="21">'Site 20'!$A$1</definedName>
    <definedName name="home" localSheetId="22">'Site 21'!$A$1</definedName>
    <definedName name="home" localSheetId="23">'Site 22'!$A$1</definedName>
    <definedName name="home" localSheetId="24">'Site 23'!$A$1</definedName>
    <definedName name="home" localSheetId="25">'Site 24'!$A$1</definedName>
    <definedName name="home" localSheetId="26">'Site 25'!$A$1</definedName>
    <definedName name="home" localSheetId="4">'Site 3'!$A$1</definedName>
    <definedName name="home" localSheetId="5">'Site 4'!$A$1</definedName>
    <definedName name="home" localSheetId="6">'Site 5'!$A$1</definedName>
    <definedName name="home" localSheetId="7">'Site 6'!$A$1</definedName>
    <definedName name="home" localSheetId="8">'Site 7'!$A$1</definedName>
    <definedName name="home" localSheetId="9">'Site 8'!$A$1</definedName>
    <definedName name="home" localSheetId="10">'Site 9'!$A$1</definedName>
    <definedName name="home">'Site 1'!$A$1</definedName>
    <definedName name="homeMa">'- MASTER -'!$A$1</definedName>
    <definedName name="InKmatch">'Site 1'!$L$345</definedName>
    <definedName name="LevMaster">'- MASTER -'!$I$573</definedName>
    <definedName name="MatchMaster">'- MASTER -'!$I$570</definedName>
    <definedName name="OReimb" localSheetId="11">'Site 10'!$L$300</definedName>
    <definedName name="OReimb" localSheetId="12">'Site 11'!$L$300</definedName>
    <definedName name="OReimb" localSheetId="13">'Site 12'!$L$300</definedName>
    <definedName name="OReimb" localSheetId="14">'Site 13'!$L$300</definedName>
    <definedName name="OReimb" localSheetId="15">'Site 14'!$L$300</definedName>
    <definedName name="OReimb" localSheetId="16">'Site 15'!$L$300</definedName>
    <definedName name="OReimb" localSheetId="17">'Site 16'!$L$300</definedName>
    <definedName name="OReimb" localSheetId="18">'Site 17'!$L$300</definedName>
    <definedName name="OReimb" localSheetId="19">'Site 18'!$L$300</definedName>
    <definedName name="OReimb" localSheetId="20">'Site 19'!$L$300</definedName>
    <definedName name="OReimb" localSheetId="3">'Site 2'!$L$300</definedName>
    <definedName name="OReimb" localSheetId="21">'Site 20'!$L$300</definedName>
    <definedName name="OReimb" localSheetId="22">'Site 21'!$L$300</definedName>
    <definedName name="OReimb" localSheetId="23">'Site 22'!$L$300</definedName>
    <definedName name="OReimb" localSheetId="24">'Site 23'!$L$300</definedName>
    <definedName name="OReimb" localSheetId="25">'Site 24'!$L$300</definedName>
    <definedName name="OReimb" localSheetId="26">'Site 25'!$L$300</definedName>
    <definedName name="OReimb" localSheetId="4">'Site 3'!$L$300</definedName>
    <definedName name="OReimb" localSheetId="5">'Site 4'!$L$300</definedName>
    <definedName name="OReimb" localSheetId="6">'Site 5'!$L$300</definedName>
    <definedName name="OReimb" localSheetId="7">'Site 6'!$L$300</definedName>
    <definedName name="OReimb" localSheetId="8">'Site 7'!$L$300</definedName>
    <definedName name="OReimb" localSheetId="9">'Site 8'!$L$300</definedName>
    <definedName name="OReimb" localSheetId="10">'Site 9'!$L$300</definedName>
    <definedName name="OReimb">'Site 1'!$L$300</definedName>
    <definedName name="OST" localSheetId="11">'Site 10'!$L$292</definedName>
    <definedName name="OST" localSheetId="12">'Site 11'!$L$292</definedName>
    <definedName name="OST" localSheetId="13">'Site 12'!$L$292</definedName>
    <definedName name="OST" localSheetId="14">'Site 13'!$L$292</definedName>
    <definedName name="OST" localSheetId="15">'Site 14'!$L$292</definedName>
    <definedName name="OST" localSheetId="16">'Site 15'!$L$292</definedName>
    <definedName name="OST" localSheetId="17">'Site 16'!$L$292</definedName>
    <definedName name="OST" localSheetId="18">'Site 17'!$L$292</definedName>
    <definedName name="OST" localSheetId="19">'Site 18'!$L$292</definedName>
    <definedName name="OST" localSheetId="20">'Site 19'!$L$292</definedName>
    <definedName name="OST" localSheetId="3">'Site 2'!$L$292</definedName>
    <definedName name="OST" localSheetId="21">'Site 20'!$L$292</definedName>
    <definedName name="OST" localSheetId="22">'Site 21'!$L$292</definedName>
    <definedName name="OST" localSheetId="23">'Site 22'!$L$292</definedName>
    <definedName name="OST" localSheetId="24">'Site 23'!$L$292</definedName>
    <definedName name="OST" localSheetId="25">'Site 24'!$L$292</definedName>
    <definedName name="OST" localSheetId="26">'Site 25'!$L$292</definedName>
    <definedName name="OST" localSheetId="4">'Site 3'!$L$292</definedName>
    <definedName name="OST" localSheetId="5">'Site 4'!$L$292</definedName>
    <definedName name="OST" localSheetId="6">'Site 5'!$L$292</definedName>
    <definedName name="OST" localSheetId="7">'Site 6'!$L$292</definedName>
    <definedName name="OST" localSheetId="8">'Site 7'!$L$292</definedName>
    <definedName name="OST" localSheetId="9">'Site 8'!$L$292</definedName>
    <definedName name="OST" localSheetId="10">'Site 9'!$L$292</definedName>
    <definedName name="OST">'Site 1'!$L$292</definedName>
    <definedName name="Other" localSheetId="11">'Site 10'!$L$238</definedName>
    <definedName name="Other" localSheetId="12">'Site 11'!$L$238</definedName>
    <definedName name="Other" localSheetId="13">'Site 12'!$L$238</definedName>
    <definedName name="Other" localSheetId="14">'Site 13'!$L$238</definedName>
    <definedName name="Other" localSheetId="15">'Site 14'!$L$238</definedName>
    <definedName name="Other" localSheetId="16">'Site 15'!$L$238</definedName>
    <definedName name="Other" localSheetId="17">'Site 16'!$L$238</definedName>
    <definedName name="Other" localSheetId="18">'Site 17'!$L$238</definedName>
    <definedName name="Other" localSheetId="19">'Site 18'!$L$238</definedName>
    <definedName name="Other" localSheetId="20">'Site 19'!$L$238</definedName>
    <definedName name="Other" localSheetId="3">'Site 2'!$L$238</definedName>
    <definedName name="Other" localSheetId="21">'Site 20'!$L$238</definedName>
    <definedName name="Other" localSheetId="22">'Site 21'!$L$238</definedName>
    <definedName name="Other" localSheetId="23">'Site 22'!$L$238</definedName>
    <definedName name="Other" localSheetId="24">'Site 23'!$L$238</definedName>
    <definedName name="Other" localSheetId="25">'Site 24'!$L$238</definedName>
    <definedName name="Other" localSheetId="26">'Site 25'!$L$238</definedName>
    <definedName name="Other" localSheetId="4">'Site 3'!$L$238</definedName>
    <definedName name="Other" localSheetId="5">'Site 4'!$L$238</definedName>
    <definedName name="Other" localSheetId="6">'Site 5'!$L$238</definedName>
    <definedName name="Other" localSheetId="7">'Site 6'!$L$238</definedName>
    <definedName name="Other" localSheetId="8">'Site 7'!$L$238</definedName>
    <definedName name="Other" localSheetId="9">'Site 8'!$L$238</definedName>
    <definedName name="Other" localSheetId="10">'Site 9'!$L$238</definedName>
    <definedName name="Other">'Site 1'!$L$238</definedName>
    <definedName name="_xlnm.Print_Area" localSheetId="0">'- MASTER -'!$B$2:$I$576</definedName>
    <definedName name="_xlnm.Print_Area" localSheetId="2">'Site 1'!$B$1:$J$354</definedName>
    <definedName name="_xlnm.Print_Area" localSheetId="11">'Site 10'!$B$1:$J$308</definedName>
    <definedName name="_xlnm.Print_Area" localSheetId="12">'Site 11'!$B$1:$J$308</definedName>
    <definedName name="_xlnm.Print_Area" localSheetId="13">'Site 12'!$B$1:$J$308</definedName>
    <definedName name="_xlnm.Print_Area" localSheetId="14">'Site 13'!$B$1:$J$308</definedName>
    <definedName name="_xlnm.Print_Area" localSheetId="15">'Site 14'!$B$1:$J$308</definedName>
    <definedName name="_xlnm.Print_Area" localSheetId="16">'Site 15'!$B$1:$J$308</definedName>
    <definedName name="_xlnm.Print_Area" localSheetId="17">'Site 16'!$B$1:$J$308</definedName>
    <definedName name="_xlnm.Print_Area" localSheetId="18">'Site 17'!$B$1:$J$308</definedName>
    <definedName name="_xlnm.Print_Area" localSheetId="19">'Site 18'!$B$1:$J$308</definedName>
    <definedName name="_xlnm.Print_Area" localSheetId="20">'Site 19'!$B$1:$J$308</definedName>
    <definedName name="_xlnm.Print_Area" localSheetId="3">'Site 2'!$B$1:$J$308</definedName>
    <definedName name="_xlnm.Print_Area" localSheetId="21">'Site 20'!$B$1:$J$308</definedName>
    <definedName name="_xlnm.Print_Area" localSheetId="22">'Site 21'!$B$1:$J$308</definedName>
    <definedName name="_xlnm.Print_Area" localSheetId="23">'Site 22'!$B$1:$J$308</definedName>
    <definedName name="_xlnm.Print_Area" localSheetId="24">'Site 23'!$B$1:$J$308</definedName>
    <definedName name="_xlnm.Print_Area" localSheetId="25">'Site 24'!$B$1:$J$308</definedName>
    <definedName name="_xlnm.Print_Area" localSheetId="26">'Site 25'!$B$1:$J$308</definedName>
    <definedName name="_xlnm.Print_Area" localSheetId="4">'Site 3'!$B$1:$J$308</definedName>
    <definedName name="_xlnm.Print_Area" localSheetId="5">'Site 4'!$B$1:$J$308</definedName>
    <definedName name="_xlnm.Print_Area" localSheetId="6">'Site 5'!$B$1:$J$308</definedName>
    <definedName name="_xlnm.Print_Area" localSheetId="7">'Site 6'!$B$1:$J$308</definedName>
    <definedName name="_xlnm.Print_Area" localSheetId="8">'Site 7'!$B$1:$J$308</definedName>
    <definedName name="_xlnm.Print_Area" localSheetId="9">'Site 8'!$B$1:$J$308</definedName>
    <definedName name="_xlnm.Print_Area" localSheetId="10">'Site 9'!$B$1:$J$308</definedName>
    <definedName name="_xlnm.Print_Titles" localSheetId="0">'- MASTER -'!$2:$10</definedName>
    <definedName name="_xlnm.Print_Titles" localSheetId="2">'Site 1'!$4:$12</definedName>
    <definedName name="_xlnm.Print_Titles" localSheetId="11">'Site 10'!$4:$12</definedName>
    <definedName name="_xlnm.Print_Titles" localSheetId="12">'Site 11'!$4:$12</definedName>
    <definedName name="_xlnm.Print_Titles" localSheetId="13">'Site 12'!$4:$12</definedName>
    <definedName name="_xlnm.Print_Titles" localSheetId="14">'Site 13'!$4:$12</definedName>
    <definedName name="_xlnm.Print_Titles" localSheetId="15">'Site 14'!$4:$12</definedName>
    <definedName name="_xlnm.Print_Titles" localSheetId="16">'Site 15'!$4:$12</definedName>
    <definedName name="_xlnm.Print_Titles" localSheetId="17">'Site 16'!$4:$12</definedName>
    <definedName name="_xlnm.Print_Titles" localSheetId="18">'Site 17'!$4:$12</definedName>
    <definedName name="_xlnm.Print_Titles" localSheetId="19">'Site 18'!$4:$12</definedName>
    <definedName name="_xlnm.Print_Titles" localSheetId="20">'Site 19'!$4:$12</definedName>
    <definedName name="_xlnm.Print_Titles" localSheetId="3">'Site 2'!$4:$12</definedName>
    <definedName name="_xlnm.Print_Titles" localSheetId="21">'Site 20'!$4:$12</definedName>
    <definedName name="_xlnm.Print_Titles" localSheetId="22">'Site 21'!$4:$12</definedName>
    <definedName name="_xlnm.Print_Titles" localSheetId="23">'Site 22'!$4:$12</definedName>
    <definedName name="_xlnm.Print_Titles" localSheetId="24">'Site 23'!$4:$12</definedName>
    <definedName name="_xlnm.Print_Titles" localSheetId="25">'Site 24'!$4:$12</definedName>
    <definedName name="_xlnm.Print_Titles" localSheetId="26">'Site 25'!$4:$12</definedName>
    <definedName name="_xlnm.Print_Titles" localSheetId="4">'Site 3'!$4:$12</definedName>
    <definedName name="_xlnm.Print_Titles" localSheetId="5">'Site 4'!$4:$12</definedName>
    <definedName name="_xlnm.Print_Titles" localSheetId="6">'Site 5'!$4:$12</definedName>
    <definedName name="_xlnm.Print_Titles" localSheetId="7">'Site 6'!$4:$12</definedName>
    <definedName name="_xlnm.Print_Titles" localSheetId="8">'Site 7'!$4:$12</definedName>
    <definedName name="_xlnm.Print_Titles" localSheetId="9">'Site 8'!$4:$12</definedName>
    <definedName name="_xlnm.Print_Titles" localSheetId="10">'Site 9'!$4:$12</definedName>
    <definedName name="RxFica" localSheetId="11">'Site 10'!$M$173</definedName>
    <definedName name="RxFica" localSheetId="12">'Site 11'!$M$173</definedName>
    <definedName name="RxFica" localSheetId="13">'Site 12'!$M$173</definedName>
    <definedName name="RxFica" localSheetId="14">'Site 13'!$M$173</definedName>
    <definedName name="RxFica" localSheetId="15">'Site 14'!$M$173</definedName>
    <definedName name="RxFica" localSheetId="16">'Site 15'!$M$173</definedName>
    <definedName name="RxFica" localSheetId="17">'Site 16'!$M$173</definedName>
    <definedName name="RxFica" localSheetId="18">'Site 17'!$M$173</definedName>
    <definedName name="RxFica" localSheetId="19">'Site 18'!$M$173</definedName>
    <definedName name="RxFica" localSheetId="20">'Site 19'!$M$173</definedName>
    <definedName name="RxFica" localSheetId="3">'Site 2'!$M$173</definedName>
    <definedName name="RxFica" localSheetId="21">'Site 20'!$M$173</definedName>
    <definedName name="RxFica" localSheetId="22">'Site 21'!$M$173</definedName>
    <definedName name="RxFica" localSheetId="23">'Site 22'!$M$173</definedName>
    <definedName name="RxFica" localSheetId="24">'Site 23'!$M$173</definedName>
    <definedName name="RxFica" localSheetId="25">'Site 24'!$M$173</definedName>
    <definedName name="RxFica" localSheetId="26">'Site 25'!$M$173</definedName>
    <definedName name="RxFica" localSheetId="4">'Site 3'!$M$173</definedName>
    <definedName name="RxFica" localSheetId="5">'Site 4'!$M$173</definedName>
    <definedName name="RxFica" localSheetId="6">'Site 5'!$M$173</definedName>
    <definedName name="RxFica" localSheetId="7">'Site 6'!$M$173</definedName>
    <definedName name="RxFica" localSheetId="8">'Site 7'!$M$173</definedName>
    <definedName name="RxFica" localSheetId="9">'Site 8'!$M$173</definedName>
    <definedName name="RxFica" localSheetId="10">'Site 9'!$M$173</definedName>
    <definedName name="RxFica">'Site 1'!$M$173</definedName>
    <definedName name="RxHealth" localSheetId="11">'Site 10'!$O$173</definedName>
    <definedName name="RxHealth" localSheetId="12">'Site 11'!$O$173</definedName>
    <definedName name="RxHealth" localSheetId="13">'Site 12'!$O$173</definedName>
    <definedName name="RxHealth" localSheetId="14">'Site 13'!$O$173</definedName>
    <definedName name="RxHealth" localSheetId="15">'Site 14'!$O$173</definedName>
    <definedName name="RxHealth" localSheetId="16">'Site 15'!$O$173</definedName>
    <definedName name="RxHealth" localSheetId="17">'Site 16'!$O$173</definedName>
    <definedName name="RxHealth" localSheetId="18">'Site 17'!$O$173</definedName>
    <definedName name="RxHealth" localSheetId="19">'Site 18'!$O$173</definedName>
    <definedName name="RxHealth" localSheetId="20">'Site 19'!$O$173</definedName>
    <definedName name="RxHealth" localSheetId="3">'Site 2'!$O$173</definedName>
    <definedName name="RxHealth" localSheetId="21">'Site 20'!$O$173</definedName>
    <definedName name="RxHealth" localSheetId="22">'Site 21'!$O$173</definedName>
    <definedName name="RxHealth" localSheetId="23">'Site 22'!$O$173</definedName>
    <definedName name="RxHealth" localSheetId="24">'Site 23'!$O$173</definedName>
    <definedName name="RxHealth" localSheetId="25">'Site 24'!$O$173</definedName>
    <definedName name="RxHealth" localSheetId="26">'Site 25'!$O$173</definedName>
    <definedName name="RxHealth" localSheetId="4">'Site 3'!$O$173</definedName>
    <definedName name="RxHealth" localSheetId="5">'Site 4'!$O$173</definedName>
    <definedName name="RxHealth" localSheetId="6">'Site 5'!$O$173</definedName>
    <definedName name="RxHealth" localSheetId="7">'Site 6'!$O$173</definedName>
    <definedName name="RxHealth" localSheetId="8">'Site 7'!$O$173</definedName>
    <definedName name="RxHealth" localSheetId="9">'Site 8'!$O$173</definedName>
    <definedName name="RxHealth" localSheetId="10">'Site 9'!$O$173</definedName>
    <definedName name="RxHealth">'Site 1'!$O$173</definedName>
    <definedName name="RxRet" localSheetId="11">'Site 10'!$N$173</definedName>
    <definedName name="RxRet" localSheetId="12">'Site 11'!$N$173</definedName>
    <definedName name="RxRet" localSheetId="13">'Site 12'!$N$173</definedName>
    <definedName name="RxRet" localSheetId="14">'Site 13'!$N$173</definedName>
    <definedName name="RxRet" localSheetId="15">'Site 14'!$N$173</definedName>
    <definedName name="RxRet" localSheetId="16">'Site 15'!$N$173</definedName>
    <definedName name="RxRet" localSheetId="17">'Site 16'!$N$173</definedName>
    <definedName name="RxRet" localSheetId="18">'Site 17'!$N$173</definedName>
    <definedName name="RxRet" localSheetId="19">'Site 18'!$N$173</definedName>
    <definedName name="RxRet" localSheetId="20">'Site 19'!$N$173</definedName>
    <definedName name="RxRet" localSheetId="3">'Site 2'!$N$173</definedName>
    <definedName name="RxRet" localSheetId="21">'Site 20'!$N$173</definedName>
    <definedName name="RxRet" localSheetId="22">'Site 21'!$N$173</definedName>
    <definedName name="RxRet" localSheetId="23">'Site 22'!$N$173</definedName>
    <definedName name="RxRet" localSheetId="24">'Site 23'!$N$173</definedName>
    <definedName name="RxRet" localSheetId="25">'Site 24'!$N$173</definedName>
    <definedName name="RxRet" localSheetId="26">'Site 25'!$N$173</definedName>
    <definedName name="RxRet" localSheetId="4">'Site 3'!$N$173</definedName>
    <definedName name="RxRet" localSheetId="5">'Site 4'!$N$173</definedName>
    <definedName name="RxRet" localSheetId="6">'Site 5'!$N$173</definedName>
    <definedName name="RxRet" localSheetId="7">'Site 6'!$N$173</definedName>
    <definedName name="RxRet" localSheetId="8">'Site 7'!$N$173</definedName>
    <definedName name="RxRet" localSheetId="9">'Site 8'!$N$173</definedName>
    <definedName name="RxRet" localSheetId="10">'Site 9'!$N$173</definedName>
    <definedName name="RxRet">'Site 1'!$N$173</definedName>
    <definedName name="RxSal" localSheetId="11">'Site 10'!$L$173</definedName>
    <definedName name="RxSal" localSheetId="12">'Site 11'!$L$173</definedName>
    <definedName name="RxSal" localSheetId="13">'Site 12'!$L$173</definedName>
    <definedName name="RxSal" localSheetId="14">'Site 13'!$L$173</definedName>
    <definedName name="RxSal" localSheetId="15">'Site 14'!$L$173</definedName>
    <definedName name="RxSal" localSheetId="16">'Site 15'!$L$173</definedName>
    <definedName name="RxSal" localSheetId="17">'Site 16'!$L$173</definedName>
    <definedName name="RxSal" localSheetId="18">'Site 17'!$L$173</definedName>
    <definedName name="RxSal" localSheetId="19">'Site 18'!$L$173</definedName>
    <definedName name="RxSal" localSheetId="20">'Site 19'!$L$173</definedName>
    <definedName name="RxSal" localSheetId="3">'Site 2'!$L$173</definedName>
    <definedName name="RxSal" localSheetId="21">'Site 20'!$L$173</definedName>
    <definedName name="RxSal" localSheetId="22">'Site 21'!$L$173</definedName>
    <definedName name="RxSal" localSheetId="23">'Site 22'!$L$173</definedName>
    <definedName name="RxSal" localSheetId="24">'Site 23'!$L$173</definedName>
    <definedName name="RxSal" localSheetId="25">'Site 24'!$L$173</definedName>
    <definedName name="RxSal" localSheetId="26">'Site 25'!$L$173</definedName>
    <definedName name="RxSal" localSheetId="4">'Site 3'!$L$173</definedName>
    <definedName name="RxSal" localSheetId="5">'Site 4'!$L$173</definedName>
    <definedName name="RxSal" localSheetId="6">'Site 5'!$L$173</definedName>
    <definedName name="RxSal" localSheetId="7">'Site 6'!$L$173</definedName>
    <definedName name="RxSal" localSheetId="8">'Site 7'!$L$173</definedName>
    <definedName name="RxSal" localSheetId="9">'Site 8'!$L$173</definedName>
    <definedName name="RxSal" localSheetId="10">'Site 9'!$L$173</definedName>
    <definedName name="RxSal">'Site 1'!$L$173</definedName>
    <definedName name="RxSuta" localSheetId="11">'Site 10'!$Q$173</definedName>
    <definedName name="RxSuta" localSheetId="12">'Site 11'!$Q$173</definedName>
    <definedName name="RxSuta" localSheetId="13">'Site 12'!$Q$173</definedName>
    <definedName name="RxSuta" localSheetId="14">'Site 13'!$Q$173</definedName>
    <definedName name="RxSuta" localSheetId="15">'Site 14'!$Q$173</definedName>
    <definedName name="RxSuta" localSheetId="16">'Site 15'!$Q$173</definedName>
    <definedName name="RxSuta" localSheetId="17">'Site 16'!$Q$173</definedName>
    <definedName name="RxSuta" localSheetId="18">'Site 17'!$Q$173</definedName>
    <definedName name="RxSuta" localSheetId="19">'Site 18'!$Q$173</definedName>
    <definedName name="RxSuta" localSheetId="20">'Site 19'!$Q$173</definedName>
    <definedName name="RxSuta" localSheetId="3">'Site 2'!$Q$173</definedName>
    <definedName name="RxSuta" localSheetId="21">'Site 20'!$Q$173</definedName>
    <definedName name="RxSuta" localSheetId="22">'Site 21'!$Q$173</definedName>
    <definedName name="RxSuta" localSheetId="23">'Site 22'!$Q$173</definedName>
    <definedName name="RxSuta" localSheetId="24">'Site 23'!$Q$173</definedName>
    <definedName name="RxSuta" localSheetId="25">'Site 24'!$Q$173</definedName>
    <definedName name="RxSuta" localSheetId="26">'Site 25'!$Q$173</definedName>
    <definedName name="RxSuta" localSheetId="4">'Site 3'!$Q$173</definedName>
    <definedName name="RxSuta" localSheetId="5">'Site 4'!$Q$173</definedName>
    <definedName name="RxSuta" localSheetId="6">'Site 5'!$Q$173</definedName>
    <definedName name="RxSuta" localSheetId="7">'Site 6'!$Q$173</definedName>
    <definedName name="RxSuta" localSheetId="8">'Site 7'!$Q$173</definedName>
    <definedName name="RxSuta" localSheetId="9">'Site 8'!$Q$173</definedName>
    <definedName name="RxSuta" localSheetId="10">'Site 9'!$Q$173</definedName>
    <definedName name="RxSuta">'Site 1'!$Q$173</definedName>
    <definedName name="RxWC" localSheetId="11">'Site 10'!$P$173</definedName>
    <definedName name="RxWC" localSheetId="12">'Site 11'!$P$173</definedName>
    <definedName name="RxWC" localSheetId="13">'Site 12'!$P$173</definedName>
    <definedName name="RxWC" localSheetId="14">'Site 13'!$P$173</definedName>
    <definedName name="RxWC" localSheetId="15">'Site 14'!$P$173</definedName>
    <definedName name="RxWC" localSheetId="16">'Site 15'!$P$173</definedName>
    <definedName name="RxWC" localSheetId="17">'Site 16'!$P$173</definedName>
    <definedName name="RxWC" localSheetId="18">'Site 17'!$P$173</definedName>
    <definedName name="RxWC" localSheetId="19">'Site 18'!$P$173</definedName>
    <definedName name="RxWC" localSheetId="20">'Site 19'!$P$173</definedName>
    <definedName name="RxWC" localSheetId="3">'Site 2'!$P$173</definedName>
    <definedName name="RxWC" localSheetId="21">'Site 20'!$P$173</definedName>
    <definedName name="RxWC" localSheetId="22">'Site 21'!$P$173</definedName>
    <definedName name="RxWC" localSheetId="23">'Site 22'!$P$173</definedName>
    <definedName name="RxWC" localSheetId="24">'Site 23'!$P$173</definedName>
    <definedName name="RxWC" localSheetId="25">'Site 24'!$P$173</definedName>
    <definedName name="RxWC" localSheetId="26">'Site 25'!$P$173</definedName>
    <definedName name="RxWC" localSheetId="4">'Site 3'!$P$173</definedName>
    <definedName name="RxWC" localSheetId="5">'Site 4'!$P$173</definedName>
    <definedName name="RxWC" localSheetId="6">'Site 5'!$P$173</definedName>
    <definedName name="RxWC" localSheetId="7">'Site 6'!$P$173</definedName>
    <definedName name="RxWC" localSheetId="8">'Site 7'!$P$173</definedName>
    <definedName name="RxWC" localSheetId="9">'Site 8'!$P$173</definedName>
    <definedName name="RxWC" localSheetId="10">'Site 9'!$P$173</definedName>
    <definedName name="RxWC">'Site 1'!$P$173</definedName>
    <definedName name="SalMaster">'- MASTER -'!$I$520</definedName>
    <definedName name="SiteVal">'Site 1'!$J$353</definedName>
    <definedName name="Space" localSheetId="11">'Site 10'!$L$216</definedName>
    <definedName name="Space" localSheetId="12">'Site 11'!$L$216</definedName>
    <definedName name="Space" localSheetId="13">'Site 12'!$L$216</definedName>
    <definedName name="Space" localSheetId="14">'Site 13'!$L$216</definedName>
    <definedName name="Space" localSheetId="15">'Site 14'!$L$216</definedName>
    <definedName name="Space" localSheetId="16">'Site 15'!$L$216</definedName>
    <definedName name="Space" localSheetId="17">'Site 16'!$L$216</definedName>
    <definedName name="Space" localSheetId="18">'Site 17'!$L$216</definedName>
    <definedName name="Space" localSheetId="19">'Site 18'!$L$216</definedName>
    <definedName name="Space" localSheetId="20">'Site 19'!$L$216</definedName>
    <definedName name="Space" localSheetId="3">'Site 2'!$L$216</definedName>
    <definedName name="Space" localSheetId="21">'Site 20'!$L$216</definedName>
    <definedName name="Space" localSheetId="22">'Site 21'!$L$216</definedName>
    <definedName name="Space" localSheetId="23">'Site 22'!$L$216</definedName>
    <definedName name="Space" localSheetId="24">'Site 23'!$L$216</definedName>
    <definedName name="Space" localSheetId="25">'Site 24'!$L$216</definedName>
    <definedName name="Space" localSheetId="26">'Site 25'!$L$216</definedName>
    <definedName name="Space" localSheetId="4">'Site 3'!$L$216</definedName>
    <definedName name="Space" localSheetId="5">'Site 4'!$L$216</definedName>
    <definedName name="Space" localSheetId="6">'Site 5'!$L$216</definedName>
    <definedName name="Space" localSheetId="7">'Site 6'!$L$216</definedName>
    <definedName name="Space" localSheetId="8">'Site 7'!$L$216</definedName>
    <definedName name="Space" localSheetId="9">'Site 8'!$L$216</definedName>
    <definedName name="Space" localSheetId="10">'Site 9'!$L$216</definedName>
    <definedName name="Space">'Site 1'!$L$216</definedName>
    <definedName name="SubPrgCost" localSheetId="11">'Site 10'!$J$305</definedName>
    <definedName name="SubPrgCost" localSheetId="12">'Site 11'!$J$305</definedName>
    <definedName name="SubPrgCost" localSheetId="13">'Site 12'!$J$305</definedName>
    <definedName name="SubPrgCost" localSheetId="14">'Site 13'!$J$305</definedName>
    <definedName name="SubPrgCost" localSheetId="15">'Site 14'!$J$305</definedName>
    <definedName name="SubPrgCost" localSheetId="16">'Site 15'!$J$305</definedName>
    <definedName name="SubPrgCost" localSheetId="17">'Site 16'!$J$305</definedName>
    <definedName name="SubPrgCost" localSheetId="18">'Site 17'!$J$305</definedName>
    <definedName name="SubPrgCost" localSheetId="19">'Site 18'!$J$305</definedName>
    <definedName name="SubPrgCost" localSheetId="20">'Site 19'!$J$305</definedName>
    <definedName name="SubPrgCost" localSheetId="3">'Site 2'!$J$305</definedName>
    <definedName name="SubPrgCost" localSheetId="21">'Site 20'!$J$305</definedName>
    <definedName name="SubPrgCost" localSheetId="22">'Site 21'!$J$305</definedName>
    <definedName name="SubPrgCost" localSheetId="23">'Site 22'!$J$305</definedName>
    <definedName name="SubPrgCost" localSheetId="24">'Site 23'!$J$305</definedName>
    <definedName name="SubPrgCost" localSheetId="25">'Site 24'!$J$305</definedName>
    <definedName name="SubPrgCost" localSheetId="26">'Site 25'!$J$305</definedName>
    <definedName name="SubPrgCost" localSheetId="4">'Site 3'!$J$305</definedName>
    <definedName name="SubPrgCost" localSheetId="5">'Site 4'!$J$305</definedName>
    <definedName name="SubPrgCost" localSheetId="6">'Site 5'!$J$305</definedName>
    <definedName name="SubPrgCost" localSheetId="7">'Site 6'!$J$305</definedName>
    <definedName name="SubPrgCost" localSheetId="8">'Site 7'!$J$305</definedName>
    <definedName name="SubPrgCost" localSheetId="9">'Site 8'!$J$305</definedName>
    <definedName name="SubPrgCost" localSheetId="10">'Site 9'!$J$305</definedName>
    <definedName name="SubPrgCost">'Site 1'!$J$306</definedName>
    <definedName name="SubPrgMaster">'- MASTER -'!$I$561</definedName>
    <definedName name="SUfica">'Start-Up'!$K$25</definedName>
    <definedName name="SUhealth">'Start-Up'!$K$30</definedName>
    <definedName name="SUret">'Start-Up'!$K$27</definedName>
    <definedName name="SUsal">'Start-Up'!$K$23</definedName>
    <definedName name="SUservices">'Start-Up'!$K$42</definedName>
    <definedName name="SUstrtUp">'Start-Up'!$K$40</definedName>
    <definedName name="SUsupplies">'Start-Up'!$K$36</definedName>
    <definedName name="SUtrain">'Start-Up'!$K$40</definedName>
    <definedName name="SUwc">'Start-Up'!$K$32</definedName>
    <definedName name="TExpAcc" localSheetId="11">'Site 10'!$J$276</definedName>
    <definedName name="TExpAcc" localSheetId="12">'Site 11'!$J$276</definedName>
    <definedName name="TExpAcc" localSheetId="13">'Site 12'!$J$276</definedName>
    <definedName name="TExpAcc" localSheetId="14">'Site 13'!$J$276</definedName>
    <definedName name="TExpAcc" localSheetId="15">'Site 14'!$J$276</definedName>
    <definedName name="TExpAcc" localSheetId="16">'Site 15'!$J$276</definedName>
    <definedName name="TExpAcc" localSheetId="17">'Site 16'!$J$276</definedName>
    <definedName name="TExpAcc" localSheetId="18">'Site 17'!$J$276</definedName>
    <definedName name="TExpAcc" localSheetId="19">'Site 18'!$J$276</definedName>
    <definedName name="TExpAcc" localSheetId="20">'Site 19'!$J$276</definedName>
    <definedName name="TExpAcc" localSheetId="3">'Site 2'!$J$276</definedName>
    <definedName name="TExpAcc" localSheetId="21">'Site 20'!$J$276</definedName>
    <definedName name="TExpAcc" localSheetId="22">'Site 21'!$J$276</definedName>
    <definedName name="TExpAcc" localSheetId="23">'Site 22'!$J$276</definedName>
    <definedName name="TExpAcc" localSheetId="24">'Site 23'!$J$276</definedName>
    <definedName name="TExpAcc" localSheetId="25">'Site 24'!$J$276</definedName>
    <definedName name="TExpAcc" localSheetId="26">'Site 25'!$J$276</definedName>
    <definedName name="TExpAcc" localSheetId="4">'Site 3'!$J$276</definedName>
    <definedName name="TExpAcc" localSheetId="5">'Site 4'!$J$276</definedName>
    <definedName name="TExpAcc" localSheetId="6">'Site 5'!$J$276</definedName>
    <definedName name="TExpAcc" localSheetId="7">'Site 6'!$J$276</definedName>
    <definedName name="TExpAcc" localSheetId="8">'Site 7'!$J$276</definedName>
    <definedName name="TExpAcc" localSheetId="9">'Site 8'!$J$276</definedName>
    <definedName name="TExpAcc" localSheetId="10">'Site 9'!$J$276</definedName>
    <definedName name="TExpAcc">'Site 1'!$J$276</definedName>
    <definedName name="TficaBen" localSheetId="11">'Site 10'!$I$182</definedName>
    <definedName name="TficaBen" localSheetId="12">'Site 11'!$I$182</definedName>
    <definedName name="TficaBen" localSheetId="13">'Site 12'!$I$182</definedName>
    <definedName name="TficaBen" localSheetId="14">'Site 13'!$I$182</definedName>
    <definedName name="TficaBen" localSheetId="15">'Site 14'!$I$182</definedName>
    <definedName name="TficaBen" localSheetId="16">'Site 15'!$I$182</definedName>
    <definedName name="TficaBen" localSheetId="17">'Site 16'!$I$182</definedName>
    <definedName name="TficaBen" localSheetId="18">'Site 17'!$I$182</definedName>
    <definedName name="TficaBen" localSheetId="19">'Site 18'!$I$182</definedName>
    <definedName name="TficaBen" localSheetId="20">'Site 19'!$I$182</definedName>
    <definedName name="TficaBen" localSheetId="3">'Site 2'!$I$182</definedName>
    <definedName name="TficaBen" localSheetId="21">'Site 20'!$I$182</definedName>
    <definedName name="TficaBen" localSheetId="22">'Site 21'!$I$182</definedName>
    <definedName name="TficaBen" localSheetId="23">'Site 22'!$I$182</definedName>
    <definedName name="TficaBen" localSheetId="24">'Site 23'!$I$182</definedName>
    <definedName name="TficaBen" localSheetId="25">'Site 24'!$I$182</definedName>
    <definedName name="TficaBen" localSheetId="26">'Site 25'!$I$182</definedName>
    <definedName name="TficaBen" localSheetId="4">'Site 3'!$I$182</definedName>
    <definedName name="TficaBen" localSheetId="5">'Site 4'!$I$182</definedName>
    <definedName name="TficaBen" localSheetId="6">'Site 5'!$I$182</definedName>
    <definedName name="TficaBen" localSheetId="7">'Site 6'!$I$182</definedName>
    <definedName name="TficaBen" localSheetId="8">'Site 7'!$I$182</definedName>
    <definedName name="TficaBen" localSheetId="9">'Site 8'!$I$182</definedName>
    <definedName name="TficaBen" localSheetId="10">'Site 9'!$I$182</definedName>
    <definedName name="TficaBen">'Site 1'!$I$182</definedName>
    <definedName name="Tleverage">'Site 1'!$J$351</definedName>
    <definedName name="ToSalFringe" localSheetId="11">'Site 10'!$I$184</definedName>
    <definedName name="ToSalFringe" localSheetId="12">'Site 11'!$I$184</definedName>
    <definedName name="ToSalFringe" localSheetId="13">'Site 12'!$I$184</definedName>
    <definedName name="ToSalFringe" localSheetId="14">'Site 13'!$I$184</definedName>
    <definedName name="ToSalFringe" localSheetId="15">'Site 14'!$I$184</definedName>
    <definedName name="ToSalFringe" localSheetId="16">'Site 15'!$I$184</definedName>
    <definedName name="ToSalFringe" localSheetId="17">'Site 16'!$I$184</definedName>
    <definedName name="ToSalFringe" localSheetId="18">'Site 17'!$I$184</definedName>
    <definedName name="ToSalFringe" localSheetId="19">'Site 18'!$I$184</definedName>
    <definedName name="ToSalFringe" localSheetId="20">'Site 19'!$I$184</definedName>
    <definedName name="ToSalFringe" localSheetId="3">'Site 2'!$I$184</definedName>
    <definedName name="ToSalFringe" localSheetId="21">'Site 20'!$I$184</definedName>
    <definedName name="ToSalFringe" localSheetId="22">'Site 21'!$I$184</definedName>
    <definedName name="ToSalFringe" localSheetId="23">'Site 22'!$I$184</definedName>
    <definedName name="ToSalFringe" localSheetId="24">'Site 23'!$I$184</definedName>
    <definedName name="ToSalFringe" localSheetId="25">'Site 24'!$I$184</definedName>
    <definedName name="ToSalFringe" localSheetId="26">'Site 25'!$I$184</definedName>
    <definedName name="ToSalFringe" localSheetId="4">'Site 3'!$I$184</definedName>
    <definedName name="ToSalFringe" localSheetId="5">'Site 4'!$I$184</definedName>
    <definedName name="ToSalFringe" localSheetId="6">'Site 5'!$I$184</definedName>
    <definedName name="ToSalFringe" localSheetId="7">'Site 6'!$I$184</definedName>
    <definedName name="ToSalFringe" localSheetId="8">'Site 7'!$I$184</definedName>
    <definedName name="ToSalFringe" localSheetId="9">'Site 8'!$I$184</definedName>
    <definedName name="ToSalFringe" localSheetId="10">'Site 9'!$I$184</definedName>
    <definedName name="ToSalFringe">'Site 1'!$I$184</definedName>
    <definedName name="TotherExpAcc" localSheetId="11">'Site 10'!$J$303</definedName>
    <definedName name="TotherExpAcc" localSheetId="12">'Site 11'!$J$303</definedName>
    <definedName name="TotherExpAcc" localSheetId="13">'Site 12'!$J$303</definedName>
    <definedName name="TotherExpAcc" localSheetId="14">'Site 13'!$J$303</definedName>
    <definedName name="TotherExpAcc" localSheetId="15">'Site 14'!$J$303</definedName>
    <definedName name="TotherExpAcc" localSheetId="16">'Site 15'!$J$303</definedName>
    <definedName name="TotherExpAcc" localSheetId="17">'Site 16'!$J$303</definedName>
    <definedName name="TotherExpAcc" localSheetId="18">'Site 17'!$J$303</definedName>
    <definedName name="TotherExpAcc" localSheetId="19">'Site 18'!$J$303</definedName>
    <definedName name="TotherExpAcc" localSheetId="20">'Site 19'!$J$303</definedName>
    <definedName name="TotherExpAcc" localSheetId="3">'Site 2'!$J$303</definedName>
    <definedName name="TotherExpAcc" localSheetId="21">'Site 20'!$J$303</definedName>
    <definedName name="TotherExpAcc" localSheetId="22">'Site 21'!$J$303</definedName>
    <definedName name="TotherExpAcc" localSheetId="23">'Site 22'!$J$303</definedName>
    <definedName name="TotherExpAcc" localSheetId="24">'Site 23'!$J$303</definedName>
    <definedName name="TotherExpAcc" localSheetId="25">'Site 24'!$J$303</definedName>
    <definedName name="TotherExpAcc" localSheetId="26">'Site 25'!$J$303</definedName>
    <definedName name="TotherExpAcc" localSheetId="4">'Site 3'!$J$303</definedName>
    <definedName name="TotherExpAcc" localSheetId="5">'Site 4'!$J$303</definedName>
    <definedName name="TotherExpAcc" localSheetId="6">'Site 5'!$J$303</definedName>
    <definedName name="TotherExpAcc" localSheetId="7">'Site 6'!$J$303</definedName>
    <definedName name="TotherExpAcc" localSheetId="8">'Site 7'!$J$303</definedName>
    <definedName name="TotherExpAcc" localSheetId="9">'Site 8'!$J$303</definedName>
    <definedName name="TotherExpAcc" localSheetId="10">'Site 9'!$J$303</definedName>
    <definedName name="TotherExpAcc">'Site 1'!$J$304</definedName>
    <definedName name="Transport" localSheetId="11">'Site 10'!$L$284</definedName>
    <definedName name="Transport" localSheetId="12">'Site 11'!$L$284</definedName>
    <definedName name="Transport" localSheetId="13">'Site 12'!$L$284</definedName>
    <definedName name="Transport" localSheetId="14">'Site 13'!$L$284</definedName>
    <definedName name="Transport" localSheetId="15">'Site 14'!$L$284</definedName>
    <definedName name="Transport" localSheetId="16">'Site 15'!$L$284</definedName>
    <definedName name="Transport" localSheetId="17">'Site 16'!$L$284</definedName>
    <definedName name="Transport" localSheetId="18">'Site 17'!$L$284</definedName>
    <definedName name="Transport" localSheetId="19">'Site 18'!$L$284</definedName>
    <definedName name="Transport" localSheetId="20">'Site 19'!$L$284</definedName>
    <definedName name="Transport" localSheetId="3">'Site 2'!$L$284</definedName>
    <definedName name="Transport" localSheetId="21">'Site 20'!$L$284</definedName>
    <definedName name="Transport" localSheetId="22">'Site 21'!$L$284</definedName>
    <definedName name="Transport" localSheetId="23">'Site 22'!$L$284</definedName>
    <definedName name="Transport" localSheetId="24">'Site 23'!$L$284</definedName>
    <definedName name="Transport" localSheetId="25">'Site 24'!$L$284</definedName>
    <definedName name="Transport" localSheetId="26">'Site 25'!$L$284</definedName>
    <definedName name="Transport" localSheetId="4">'Site 3'!$L$284</definedName>
    <definedName name="Transport" localSheetId="5">'Site 4'!$L$284</definedName>
    <definedName name="Transport" localSheetId="6">'Site 5'!$L$284</definedName>
    <definedName name="Transport" localSheetId="7">'Site 6'!$L$284</definedName>
    <definedName name="Transport" localSheetId="8">'Site 7'!$L$284</definedName>
    <definedName name="Transport" localSheetId="9">'Site 8'!$L$284</definedName>
    <definedName name="Transport" localSheetId="10">'Site 9'!$L$284</definedName>
    <definedName name="Transport">'Site 1'!$L$284</definedName>
    <definedName name="Travel" localSheetId="11">'Site 10'!$L$197</definedName>
    <definedName name="Travel" localSheetId="12">'Site 11'!$L$197</definedName>
    <definedName name="Travel" localSheetId="13">'Site 12'!$L$197</definedName>
    <definedName name="Travel" localSheetId="14">'Site 13'!$L$197</definedName>
    <definedName name="Travel" localSheetId="15">'Site 14'!$L$197</definedName>
    <definedName name="Travel" localSheetId="16">'Site 15'!$L$197</definedName>
    <definedName name="Travel" localSheetId="17">'Site 16'!$L$197</definedName>
    <definedName name="Travel" localSheetId="18">'Site 17'!$L$197</definedName>
    <definedName name="Travel" localSheetId="19">'Site 18'!$L$197</definedName>
    <definedName name="Travel" localSheetId="20">'Site 19'!$L$197</definedName>
    <definedName name="Travel" localSheetId="3">'Site 2'!$L$197</definedName>
    <definedName name="Travel" localSheetId="21">'Site 20'!$L$197</definedName>
    <definedName name="Travel" localSheetId="22">'Site 21'!$L$197</definedName>
    <definedName name="Travel" localSheetId="23">'Site 22'!$L$197</definedName>
    <definedName name="Travel" localSheetId="24">'Site 23'!$L$197</definedName>
    <definedName name="Travel" localSheetId="25">'Site 24'!$L$197</definedName>
    <definedName name="Travel" localSheetId="26">'Site 25'!$L$197</definedName>
    <definedName name="Travel" localSheetId="4">'Site 3'!$L$197</definedName>
    <definedName name="Travel" localSheetId="5">'Site 4'!$L$197</definedName>
    <definedName name="Travel" localSheetId="6">'Site 5'!$L$197</definedName>
    <definedName name="Travel" localSheetId="7">'Site 6'!$L$197</definedName>
    <definedName name="Travel" localSheetId="8">'Site 7'!$L$197</definedName>
    <definedName name="Travel" localSheetId="9">'Site 8'!$L$197</definedName>
    <definedName name="Travel" localSheetId="10">'Site 9'!$L$197</definedName>
    <definedName name="Travel">'Site 1'!$L$197</definedName>
    <definedName name="ValAdd" localSheetId="11">'Site 10'!$L$275</definedName>
    <definedName name="ValAdd" localSheetId="12">'Site 11'!$L$275</definedName>
    <definedName name="ValAdd" localSheetId="13">'Site 12'!$L$275</definedName>
    <definedName name="ValAdd" localSheetId="14">'Site 13'!$L$275</definedName>
    <definedName name="ValAdd" localSheetId="15">'Site 14'!$L$275</definedName>
    <definedName name="ValAdd" localSheetId="16">'Site 15'!$L$275</definedName>
    <definedName name="ValAdd" localSheetId="17">'Site 16'!$L$275</definedName>
    <definedName name="ValAdd" localSheetId="18">'Site 17'!$L$275</definedName>
    <definedName name="ValAdd" localSheetId="19">'Site 18'!$L$275</definedName>
    <definedName name="ValAdd" localSheetId="20">'Site 19'!$L$275</definedName>
    <definedName name="ValAdd" localSheetId="3">'Site 2'!$L$275</definedName>
    <definedName name="ValAdd" localSheetId="21">'Site 20'!$L$275</definedName>
    <definedName name="ValAdd" localSheetId="22">'Site 21'!$L$275</definedName>
    <definedName name="ValAdd" localSheetId="23">'Site 22'!$L$275</definedName>
    <definedName name="ValAdd" localSheetId="24">'Site 23'!$L$275</definedName>
    <definedName name="ValAdd" localSheetId="25">'Site 24'!$L$275</definedName>
    <definedName name="ValAdd" localSheetId="26">'Site 25'!$L$275</definedName>
    <definedName name="ValAdd" localSheetId="4">'Site 3'!$L$275</definedName>
    <definedName name="ValAdd" localSheetId="5">'Site 4'!$L$275</definedName>
    <definedName name="ValAdd" localSheetId="6">'Site 5'!$L$275</definedName>
    <definedName name="ValAdd" localSheetId="7">'Site 6'!$L$275</definedName>
    <definedName name="ValAdd" localSheetId="8">'Site 7'!$L$275</definedName>
    <definedName name="ValAdd" localSheetId="9">'Site 8'!$L$275</definedName>
    <definedName name="ValAdd" localSheetId="10">'Site 9'!$L$275</definedName>
    <definedName name="ValAdd">'Site 1'!$L$275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566" i="6" l="1"/>
  <c r="D78" i="6"/>
  <c r="D79" i="6"/>
  <c r="D80" i="6"/>
  <c r="D81" i="6"/>
  <c r="D82" i="6"/>
  <c r="D83" i="6"/>
  <c r="D84" i="6"/>
  <c r="D85" i="6"/>
  <c r="D86" i="6"/>
  <c r="D87" i="6"/>
  <c r="D88" i="6"/>
  <c r="D89" i="6"/>
  <c r="D90" i="6"/>
  <c r="D91" i="6"/>
  <c r="F46" i="6"/>
  <c r="F47" i="6"/>
  <c r="F48" i="6"/>
  <c r="F49" i="6"/>
  <c r="F50" i="6"/>
  <c r="F51" i="6"/>
  <c r="F52" i="6"/>
  <c r="F53" i="6"/>
  <c r="F54" i="6"/>
  <c r="F55" i="6"/>
  <c r="F56" i="6"/>
  <c r="F57" i="6"/>
  <c r="F58" i="6"/>
  <c r="F59" i="6"/>
  <c r="F45" i="6"/>
  <c r="Q11" i="64"/>
  <c r="H520" i="6"/>
  <c r="L249" i="86" l="1"/>
  <c r="L249" i="85"/>
  <c r="L249" i="84"/>
  <c r="L249" i="83"/>
  <c r="L249" i="82"/>
  <c r="L249" i="87"/>
  <c r="L249" i="81"/>
  <c r="L249" i="80"/>
  <c r="L249" i="79"/>
  <c r="L249" i="78"/>
  <c r="L249" i="77"/>
  <c r="L249" i="76"/>
  <c r="L249" i="75"/>
  <c r="L249" i="74"/>
  <c r="L249" i="73"/>
  <c r="L249" i="72"/>
  <c r="L249" i="71"/>
  <c r="L249" i="70"/>
  <c r="L249" i="69"/>
  <c r="L249" i="68"/>
  <c r="H20" i="68"/>
  <c r="H21" i="68"/>
  <c r="H22" i="68"/>
  <c r="H23" i="68"/>
  <c r="H24" i="68"/>
  <c r="H25" i="68"/>
  <c r="H26" i="68"/>
  <c r="H27" i="68"/>
  <c r="H28" i="68"/>
  <c r="H29" i="68"/>
  <c r="H30" i="68"/>
  <c r="H31" i="68"/>
  <c r="H32" i="68"/>
  <c r="H33" i="68"/>
  <c r="H34" i="68"/>
  <c r="H35" i="68"/>
  <c r="H36" i="68"/>
  <c r="H37" i="68"/>
  <c r="H38" i="68"/>
  <c r="H39" i="68"/>
  <c r="H40" i="68"/>
  <c r="H41" i="68"/>
  <c r="H42" i="68"/>
  <c r="H43" i="68"/>
  <c r="H44" i="68"/>
  <c r="H45" i="68"/>
  <c r="H46" i="68"/>
  <c r="H47" i="68"/>
  <c r="H48" i="68"/>
  <c r="H49" i="68"/>
  <c r="H50" i="68"/>
  <c r="H51" i="68"/>
  <c r="H52" i="68"/>
  <c r="H53" i="68"/>
  <c r="H54" i="68"/>
  <c r="H55" i="68"/>
  <c r="H56" i="68"/>
  <c r="H57" i="68"/>
  <c r="H58" i="68"/>
  <c r="H59" i="68"/>
  <c r="H60" i="68"/>
  <c r="H61" i="68"/>
  <c r="H62" i="68"/>
  <c r="H63" i="68"/>
  <c r="H64" i="68"/>
  <c r="H65" i="68"/>
  <c r="H66" i="68"/>
  <c r="H67" i="68"/>
  <c r="H68" i="68"/>
  <c r="H69" i="68"/>
  <c r="H70" i="68"/>
  <c r="H71" i="68"/>
  <c r="H72" i="68"/>
  <c r="L249" i="67"/>
  <c r="L249" i="65"/>
  <c r="L249" i="64"/>
  <c r="L249" i="43"/>
  <c r="L249" i="66"/>
  <c r="H20" i="64"/>
  <c r="H21" i="64"/>
  <c r="H22" i="64"/>
  <c r="H23" i="64"/>
  <c r="H24" i="64"/>
  <c r="H25" i="64"/>
  <c r="H26" i="64"/>
  <c r="H27" i="64"/>
  <c r="H28" i="64"/>
  <c r="H29" i="64"/>
  <c r="H30" i="64"/>
  <c r="H31" i="64"/>
  <c r="H32" i="64"/>
  <c r="H33" i="64"/>
  <c r="H34" i="64"/>
  <c r="H35" i="64"/>
  <c r="H36" i="64"/>
  <c r="H37" i="64"/>
  <c r="H38" i="64"/>
  <c r="H39" i="64"/>
  <c r="H40" i="64"/>
  <c r="H41" i="64"/>
  <c r="H42" i="64"/>
  <c r="H43" i="64"/>
  <c r="H44" i="64"/>
  <c r="H45" i="64"/>
  <c r="H46" i="64"/>
  <c r="H47" i="64"/>
  <c r="H48" i="64"/>
  <c r="H49" i="64"/>
  <c r="H50" i="64"/>
  <c r="H51" i="64"/>
  <c r="H52" i="64"/>
  <c r="H53" i="64"/>
  <c r="H54" i="64"/>
  <c r="H55" i="64"/>
  <c r="H56" i="64"/>
  <c r="H57" i="64"/>
  <c r="H58" i="64"/>
  <c r="H59" i="64"/>
  <c r="H60" i="64"/>
  <c r="H61" i="64"/>
  <c r="H62" i="64"/>
  <c r="H63" i="64"/>
  <c r="H64" i="64"/>
  <c r="H65" i="64"/>
  <c r="H66" i="64"/>
  <c r="H67" i="64"/>
  <c r="H68" i="64"/>
  <c r="H69" i="64"/>
  <c r="H70" i="64"/>
  <c r="H71" i="64"/>
  <c r="H72" i="64"/>
  <c r="H73" i="64"/>
  <c r="K36" i="63"/>
  <c r="K32" i="63"/>
  <c r="K30" i="63"/>
  <c r="K27" i="63"/>
  <c r="K25" i="63"/>
  <c r="H13" i="43" l="1"/>
  <c r="H19" i="86"/>
  <c r="H18" i="86"/>
  <c r="H17" i="86"/>
  <c r="J17" i="86" s="1"/>
  <c r="L17" i="86" s="1"/>
  <c r="H16" i="86"/>
  <c r="H15" i="86"/>
  <c r="H14" i="86"/>
  <c r="H13" i="86"/>
  <c r="J13" i="86" s="1"/>
  <c r="L13" i="86" s="1"/>
  <c r="H19" i="85"/>
  <c r="H18" i="85"/>
  <c r="H17" i="85"/>
  <c r="J17" i="85" s="1"/>
  <c r="L17" i="85" s="1"/>
  <c r="H16" i="85"/>
  <c r="H15" i="85"/>
  <c r="H14" i="85"/>
  <c r="L13" i="85"/>
  <c r="P13" i="85" s="1"/>
  <c r="J13" i="85"/>
  <c r="H13" i="85"/>
  <c r="H19" i="84"/>
  <c r="H18" i="84"/>
  <c r="H17" i="84"/>
  <c r="J17" i="84" s="1"/>
  <c r="L17" i="84" s="1"/>
  <c r="H16" i="84"/>
  <c r="H15" i="84"/>
  <c r="H14" i="84"/>
  <c r="L13" i="84"/>
  <c r="P13" i="84" s="1"/>
  <c r="J13" i="84"/>
  <c r="H13" i="84"/>
  <c r="H19" i="83"/>
  <c r="H18" i="83"/>
  <c r="H17" i="83"/>
  <c r="J17" i="83" s="1"/>
  <c r="L17" i="83" s="1"/>
  <c r="H16" i="83"/>
  <c r="J13" i="83" s="1"/>
  <c r="L13" i="83" s="1"/>
  <c r="H15" i="83"/>
  <c r="H14" i="83"/>
  <c r="H13" i="83"/>
  <c r="H19" i="82"/>
  <c r="H18" i="82"/>
  <c r="J17" i="82"/>
  <c r="L17" i="82" s="1"/>
  <c r="H17" i="82"/>
  <c r="H16" i="82"/>
  <c r="H15" i="82"/>
  <c r="H14" i="82"/>
  <c r="J13" i="82" s="1"/>
  <c r="L13" i="82" s="1"/>
  <c r="H13" i="82"/>
  <c r="H19" i="87"/>
  <c r="H18" i="87"/>
  <c r="H17" i="87"/>
  <c r="J17" i="87" s="1"/>
  <c r="L17" i="87" s="1"/>
  <c r="H16" i="87"/>
  <c r="H15" i="87"/>
  <c r="H14" i="87"/>
  <c r="H13" i="87"/>
  <c r="J13" i="87" s="1"/>
  <c r="L13" i="87" s="1"/>
  <c r="H19" i="81"/>
  <c r="H18" i="81"/>
  <c r="H17" i="81"/>
  <c r="J17" i="81" s="1"/>
  <c r="L17" i="81" s="1"/>
  <c r="H16" i="81"/>
  <c r="H15" i="81"/>
  <c r="H14" i="81"/>
  <c r="H13" i="81"/>
  <c r="J13" i="81" s="1"/>
  <c r="L13" i="81" s="1"/>
  <c r="H19" i="80"/>
  <c r="H18" i="80"/>
  <c r="H17" i="80"/>
  <c r="J17" i="80" s="1"/>
  <c r="L17" i="80" s="1"/>
  <c r="H16" i="80"/>
  <c r="J13" i="80" s="1"/>
  <c r="L13" i="80" s="1"/>
  <c r="H15" i="80"/>
  <c r="H14" i="80"/>
  <c r="H13" i="80"/>
  <c r="H19" i="79"/>
  <c r="H18" i="79"/>
  <c r="J17" i="79"/>
  <c r="L17" i="79" s="1"/>
  <c r="H17" i="79"/>
  <c r="H16" i="79"/>
  <c r="H15" i="79"/>
  <c r="H14" i="79"/>
  <c r="H13" i="79"/>
  <c r="J13" i="79" s="1"/>
  <c r="L13" i="79" s="1"/>
  <c r="H19" i="78"/>
  <c r="H18" i="78"/>
  <c r="J17" i="78"/>
  <c r="L17" i="78" s="1"/>
  <c r="H17" i="78"/>
  <c r="H16" i="78"/>
  <c r="H15" i="78"/>
  <c r="H14" i="78"/>
  <c r="J13" i="78" s="1"/>
  <c r="L13" i="78" s="1"/>
  <c r="H13" i="78"/>
  <c r="H19" i="77"/>
  <c r="H18" i="77"/>
  <c r="J17" i="77"/>
  <c r="L17" i="77" s="1"/>
  <c r="H17" i="77"/>
  <c r="H16" i="77"/>
  <c r="H15" i="77"/>
  <c r="H14" i="77"/>
  <c r="J13" i="77"/>
  <c r="L13" i="77" s="1"/>
  <c r="H13" i="77"/>
  <c r="H19" i="76"/>
  <c r="H18" i="76"/>
  <c r="H17" i="76"/>
  <c r="J17" i="76" s="1"/>
  <c r="L17" i="76" s="1"/>
  <c r="H16" i="76"/>
  <c r="H15" i="76"/>
  <c r="H14" i="76"/>
  <c r="J13" i="76" s="1"/>
  <c r="L13" i="76" s="1"/>
  <c r="H13" i="76"/>
  <c r="H19" i="75"/>
  <c r="H18" i="75"/>
  <c r="H17" i="75"/>
  <c r="J17" i="75" s="1"/>
  <c r="L17" i="75" s="1"/>
  <c r="H16" i="75"/>
  <c r="J13" i="75" s="1"/>
  <c r="L13" i="75" s="1"/>
  <c r="H15" i="75"/>
  <c r="H14" i="75"/>
  <c r="H13" i="75"/>
  <c r="H19" i="74"/>
  <c r="H18" i="74"/>
  <c r="J17" i="74"/>
  <c r="L17" i="74" s="1"/>
  <c r="H17" i="74"/>
  <c r="H16" i="74"/>
  <c r="H15" i="74"/>
  <c r="H14" i="74"/>
  <c r="H13" i="74"/>
  <c r="J13" i="74" s="1"/>
  <c r="L13" i="74" s="1"/>
  <c r="H19" i="73"/>
  <c r="H18" i="73"/>
  <c r="H17" i="73"/>
  <c r="J17" i="73" s="1"/>
  <c r="L17" i="73" s="1"/>
  <c r="H16" i="73"/>
  <c r="H15" i="73"/>
  <c r="H14" i="73"/>
  <c r="J13" i="73"/>
  <c r="L13" i="73" s="1"/>
  <c r="H13" i="73"/>
  <c r="H19" i="72"/>
  <c r="H18" i="72"/>
  <c r="H17" i="72"/>
  <c r="J17" i="72" s="1"/>
  <c r="L17" i="72" s="1"/>
  <c r="H16" i="72"/>
  <c r="H15" i="72"/>
  <c r="H14" i="72"/>
  <c r="H13" i="72"/>
  <c r="J13" i="72" s="1"/>
  <c r="L13" i="72" s="1"/>
  <c r="H19" i="71"/>
  <c r="H18" i="71"/>
  <c r="J17" i="71"/>
  <c r="L17" i="71" s="1"/>
  <c r="H17" i="71"/>
  <c r="H16" i="71"/>
  <c r="H15" i="71"/>
  <c r="H14" i="71"/>
  <c r="H13" i="71"/>
  <c r="J13" i="71" s="1"/>
  <c r="L13" i="71" s="1"/>
  <c r="H19" i="70"/>
  <c r="H18" i="70"/>
  <c r="J17" i="70"/>
  <c r="L17" i="70" s="1"/>
  <c r="H17" i="70"/>
  <c r="H16" i="70"/>
  <c r="H15" i="70"/>
  <c r="H14" i="70"/>
  <c r="H13" i="70"/>
  <c r="J13" i="70" s="1"/>
  <c r="L13" i="70" s="1"/>
  <c r="H19" i="69"/>
  <c r="H18" i="69"/>
  <c r="J17" i="69"/>
  <c r="L17" i="69" s="1"/>
  <c r="H17" i="69"/>
  <c r="H16" i="69"/>
  <c r="H15" i="69"/>
  <c r="H14" i="69"/>
  <c r="H13" i="69"/>
  <c r="J13" i="69" s="1"/>
  <c r="L13" i="69" s="1"/>
  <c r="H19" i="68"/>
  <c r="H18" i="68"/>
  <c r="H17" i="68"/>
  <c r="J17" i="68" s="1"/>
  <c r="L17" i="68" s="1"/>
  <c r="H16" i="68"/>
  <c r="H15" i="68"/>
  <c r="H14" i="68"/>
  <c r="J13" i="68" s="1"/>
  <c r="L13" i="68" s="1"/>
  <c r="H13" i="68"/>
  <c r="H19" i="67"/>
  <c r="H18" i="67"/>
  <c r="H17" i="67"/>
  <c r="J17" i="67" s="1"/>
  <c r="L17" i="67" s="1"/>
  <c r="H16" i="67"/>
  <c r="J13" i="67" s="1"/>
  <c r="L13" i="67" s="1"/>
  <c r="H15" i="67"/>
  <c r="H14" i="67"/>
  <c r="H13" i="67"/>
  <c r="H19" i="66"/>
  <c r="H18" i="66"/>
  <c r="H17" i="66"/>
  <c r="J17" i="66" s="1"/>
  <c r="L17" i="66" s="1"/>
  <c r="H16" i="66"/>
  <c r="H15" i="66"/>
  <c r="H14" i="66"/>
  <c r="H13" i="66"/>
  <c r="J13" i="66" s="1"/>
  <c r="L13" i="66" s="1"/>
  <c r="H19" i="65"/>
  <c r="H18" i="65"/>
  <c r="H17" i="65"/>
  <c r="J17" i="65" s="1"/>
  <c r="L17" i="65" s="1"/>
  <c r="H16" i="65"/>
  <c r="H15" i="65"/>
  <c r="H14" i="65"/>
  <c r="H13" i="65"/>
  <c r="J13" i="65" s="1"/>
  <c r="L13" i="65" s="1"/>
  <c r="H19" i="64"/>
  <c r="H18" i="64"/>
  <c r="H17" i="64"/>
  <c r="J17" i="64" s="1"/>
  <c r="L17" i="64" s="1"/>
  <c r="H16" i="64"/>
  <c r="H15" i="64"/>
  <c r="H14" i="64"/>
  <c r="H13" i="64"/>
  <c r="J13" i="64" s="1"/>
  <c r="L13" i="64" s="1"/>
  <c r="J17" i="43"/>
  <c r="P13" i="86" l="1"/>
  <c r="N13" i="86"/>
  <c r="M13" i="86"/>
  <c r="P17" i="86"/>
  <c r="N17" i="86"/>
  <c r="M17" i="86"/>
  <c r="P17" i="85"/>
  <c r="N17" i="85"/>
  <c r="M17" i="85"/>
  <c r="M13" i="85"/>
  <c r="N13" i="85"/>
  <c r="P17" i="84"/>
  <c r="N17" i="84"/>
  <c r="M17" i="84"/>
  <c r="M13" i="84"/>
  <c r="N13" i="84"/>
  <c r="P13" i="83"/>
  <c r="N13" i="83"/>
  <c r="M13" i="83"/>
  <c r="P17" i="83"/>
  <c r="N17" i="83"/>
  <c r="M17" i="83"/>
  <c r="P13" i="82"/>
  <c r="M13" i="82"/>
  <c r="N13" i="82"/>
  <c r="M17" i="82"/>
  <c r="P17" i="82"/>
  <c r="N17" i="82"/>
  <c r="P17" i="87"/>
  <c r="N17" i="87"/>
  <c r="M17" i="87"/>
  <c r="P13" i="87"/>
  <c r="N13" i="87"/>
  <c r="M13" i="87"/>
  <c r="P13" i="81"/>
  <c r="N13" i="81"/>
  <c r="M13" i="81"/>
  <c r="P17" i="81"/>
  <c r="N17" i="81"/>
  <c r="M17" i="81"/>
  <c r="P13" i="80"/>
  <c r="N13" i="80"/>
  <c r="M13" i="80"/>
  <c r="P17" i="80"/>
  <c r="N17" i="80"/>
  <c r="M17" i="80"/>
  <c r="M13" i="79"/>
  <c r="P13" i="79"/>
  <c r="N13" i="79"/>
  <c r="P17" i="79"/>
  <c r="M17" i="79"/>
  <c r="N17" i="79"/>
  <c r="P13" i="78"/>
  <c r="M13" i="78"/>
  <c r="N13" i="78"/>
  <c r="P17" i="78"/>
  <c r="N17" i="78"/>
  <c r="M17" i="78"/>
  <c r="P17" i="77"/>
  <c r="N17" i="77"/>
  <c r="M17" i="77"/>
  <c r="P13" i="77"/>
  <c r="M13" i="77"/>
  <c r="N13" i="77"/>
  <c r="P17" i="76"/>
  <c r="M17" i="76"/>
  <c r="N17" i="76"/>
  <c r="P13" i="76"/>
  <c r="N13" i="76"/>
  <c r="M13" i="76"/>
  <c r="P13" i="75"/>
  <c r="N13" i="75"/>
  <c r="M13" i="75"/>
  <c r="M17" i="75"/>
  <c r="P17" i="75"/>
  <c r="N17" i="75"/>
  <c r="M13" i="74"/>
  <c r="P13" i="74"/>
  <c r="N13" i="74"/>
  <c r="M17" i="74"/>
  <c r="P17" i="74"/>
  <c r="N17" i="74"/>
  <c r="P13" i="73"/>
  <c r="M13" i="73"/>
  <c r="N13" i="73"/>
  <c r="P17" i="73"/>
  <c r="N17" i="73"/>
  <c r="M17" i="73"/>
  <c r="N13" i="72"/>
  <c r="M13" i="72"/>
  <c r="P13" i="72"/>
  <c r="P17" i="72"/>
  <c r="N17" i="72"/>
  <c r="M17" i="72"/>
  <c r="P13" i="71"/>
  <c r="N13" i="71"/>
  <c r="M13" i="71"/>
  <c r="P17" i="71"/>
  <c r="M17" i="71"/>
  <c r="N17" i="71"/>
  <c r="P13" i="70"/>
  <c r="N13" i="70"/>
  <c r="M13" i="70"/>
  <c r="M17" i="70"/>
  <c r="P17" i="70"/>
  <c r="N17" i="70"/>
  <c r="P13" i="69"/>
  <c r="M13" i="69"/>
  <c r="N13" i="69"/>
  <c r="M17" i="69"/>
  <c r="P17" i="69"/>
  <c r="N17" i="69"/>
  <c r="P17" i="68"/>
  <c r="N17" i="68"/>
  <c r="M17" i="68"/>
  <c r="N13" i="68"/>
  <c r="P13" i="68"/>
  <c r="M13" i="68"/>
  <c r="P13" i="67"/>
  <c r="N13" i="67"/>
  <c r="M13" i="67"/>
  <c r="M17" i="67"/>
  <c r="P17" i="67"/>
  <c r="N17" i="67"/>
  <c r="M13" i="66"/>
  <c r="P13" i="66"/>
  <c r="N13" i="66"/>
  <c r="M17" i="66"/>
  <c r="N17" i="66"/>
  <c r="P17" i="66"/>
  <c r="P13" i="65"/>
  <c r="N13" i="65"/>
  <c r="M13" i="65"/>
  <c r="P17" i="65"/>
  <c r="N17" i="65"/>
  <c r="M17" i="65"/>
  <c r="P13" i="64"/>
  <c r="N13" i="64"/>
  <c r="M13" i="64"/>
  <c r="Q13" i="64"/>
  <c r="Q17" i="64"/>
  <c r="P17" i="64"/>
  <c r="N17" i="64"/>
  <c r="M17" i="64"/>
  <c r="R11" i="72" l="1"/>
  <c r="R11" i="71"/>
  <c r="R11" i="70"/>
  <c r="R11" i="69"/>
  <c r="R11" i="68"/>
  <c r="R11" i="67"/>
  <c r="R11" i="66"/>
  <c r="R11" i="65" l="1"/>
  <c r="H553" i="6"/>
  <c r="I32" i="63"/>
  <c r="I37" i="63"/>
  <c r="I41" i="63"/>
  <c r="I42" i="63"/>
  <c r="I40" i="63"/>
  <c r="I39" i="63"/>
  <c r="I38" i="63"/>
  <c r="I36" i="63"/>
  <c r="I35" i="63"/>
  <c r="I34" i="63"/>
  <c r="I33" i="63"/>
  <c r="I14" i="63"/>
  <c r="I15" i="63"/>
  <c r="I16" i="63"/>
  <c r="I17" i="63"/>
  <c r="I18" i="63"/>
  <c r="I19" i="63"/>
  <c r="I20" i="63"/>
  <c r="I21" i="63"/>
  <c r="I22" i="63"/>
  <c r="I23" i="63"/>
  <c r="I13" i="63"/>
  <c r="H552" i="6" l="1"/>
  <c r="I265" i="83"/>
  <c r="I266" i="83"/>
  <c r="H20" i="65"/>
  <c r="H21" i="65"/>
  <c r="H22" i="65"/>
  <c r="H23" i="65"/>
  <c r="H24" i="65"/>
  <c r="H25" i="65"/>
  <c r="H26" i="65"/>
  <c r="H27" i="65"/>
  <c r="H28" i="65"/>
  <c r="H29" i="65"/>
  <c r="H30" i="65"/>
  <c r="H31" i="65"/>
  <c r="H32" i="65"/>
  <c r="H33" i="65"/>
  <c r="H34" i="65"/>
  <c r="H35" i="65"/>
  <c r="H36" i="65"/>
  <c r="H37" i="65"/>
  <c r="H38" i="65"/>
  <c r="H39" i="65"/>
  <c r="H40" i="65"/>
  <c r="H41" i="65"/>
  <c r="H42" i="65"/>
  <c r="H43" i="65"/>
  <c r="H44" i="65"/>
  <c r="H45" i="65"/>
  <c r="H46" i="65"/>
  <c r="H47" i="65"/>
  <c r="H48" i="65"/>
  <c r="H49" i="65"/>
  <c r="H50" i="65"/>
  <c r="H51" i="65"/>
  <c r="H52" i="65"/>
  <c r="H53" i="65"/>
  <c r="H54" i="65"/>
  <c r="H55" i="65"/>
  <c r="H56" i="65"/>
  <c r="H57" i="65"/>
  <c r="H58" i="65"/>
  <c r="H59" i="65"/>
  <c r="H60" i="65"/>
  <c r="H61" i="65"/>
  <c r="H62" i="65"/>
  <c r="H63" i="65"/>
  <c r="H64" i="65"/>
  <c r="H65" i="65"/>
  <c r="H66" i="65"/>
  <c r="H67" i="65"/>
  <c r="H68" i="65"/>
  <c r="H69" i="65"/>
  <c r="H70" i="65"/>
  <c r="H71" i="65"/>
  <c r="H72" i="65"/>
  <c r="H73" i="65"/>
  <c r="H15" i="43" l="1"/>
  <c r="B399" i="6" l="1"/>
  <c r="D399" i="6" s="1"/>
  <c r="B383" i="6"/>
  <c r="F383" i="6" s="1"/>
  <c r="B367" i="6"/>
  <c r="D367" i="6" s="1"/>
  <c r="B351" i="6"/>
  <c r="B335" i="6"/>
  <c r="D335" i="6" s="1"/>
  <c r="B319" i="6"/>
  <c r="H319" i="6" s="1"/>
  <c r="B303" i="6"/>
  <c r="D303" i="6" s="1"/>
  <c r="B287" i="6"/>
  <c r="D287" i="6" s="1"/>
  <c r="B271" i="6"/>
  <c r="D271" i="6" s="1"/>
  <c r="B255" i="6"/>
  <c r="D255" i="6" s="1"/>
  <c r="B239" i="6"/>
  <c r="D239" i="6" s="1"/>
  <c r="B223" i="6"/>
  <c r="H223" i="6" s="1"/>
  <c r="B207" i="6"/>
  <c r="H207" i="6" s="1"/>
  <c r="B191" i="6"/>
  <c r="B175" i="6"/>
  <c r="D175" i="6" s="1"/>
  <c r="B159" i="6"/>
  <c r="H159" i="6" s="1"/>
  <c r="B143" i="6"/>
  <c r="D143" i="6" s="1"/>
  <c r="H399" i="6"/>
  <c r="I399" i="6" s="1"/>
  <c r="D408" i="6"/>
  <c r="D409" i="6"/>
  <c r="F411" i="6"/>
  <c r="C407" i="6"/>
  <c r="C408" i="6"/>
  <c r="C409" i="6"/>
  <c r="C410" i="6"/>
  <c r="C411" i="6"/>
  <c r="B411" i="6"/>
  <c r="D411" i="6" s="1"/>
  <c r="B410" i="6"/>
  <c r="D410" i="6" s="1"/>
  <c r="B409" i="6"/>
  <c r="F409" i="6" s="1"/>
  <c r="B408" i="6"/>
  <c r="F408" i="6" s="1"/>
  <c r="B407" i="6"/>
  <c r="F407" i="6" s="1"/>
  <c r="D383" i="6"/>
  <c r="H383" i="6"/>
  <c r="F391" i="6"/>
  <c r="F394" i="6"/>
  <c r="H394" i="6"/>
  <c r="C382" i="6"/>
  <c r="C383" i="6"/>
  <c r="C384" i="6"/>
  <c r="C385" i="6"/>
  <c r="C386" i="6"/>
  <c r="C387" i="6"/>
  <c r="C388" i="6"/>
  <c r="C389" i="6"/>
  <c r="C390" i="6"/>
  <c r="C391" i="6"/>
  <c r="C392" i="6"/>
  <c r="C393" i="6"/>
  <c r="C394" i="6"/>
  <c r="C395" i="6"/>
  <c r="B395" i="6"/>
  <c r="F395" i="6" s="1"/>
  <c r="B394" i="6"/>
  <c r="D394" i="6" s="1"/>
  <c r="B393" i="6"/>
  <c r="D393" i="6" s="1"/>
  <c r="B392" i="6"/>
  <c r="D392" i="6" s="1"/>
  <c r="B391" i="6"/>
  <c r="D391" i="6" s="1"/>
  <c r="F374" i="6"/>
  <c r="D377" i="6"/>
  <c r="C375" i="6"/>
  <c r="C376" i="6"/>
  <c r="C377" i="6"/>
  <c r="C378" i="6"/>
  <c r="C379" i="6"/>
  <c r="B379" i="6"/>
  <c r="D379" i="6" s="1"/>
  <c r="B378" i="6"/>
  <c r="H378" i="6" s="1"/>
  <c r="I378" i="6" s="1"/>
  <c r="B377" i="6"/>
  <c r="F377" i="6" s="1"/>
  <c r="B376" i="6"/>
  <c r="F376" i="6" s="1"/>
  <c r="B375" i="6"/>
  <c r="D375" i="6" s="1"/>
  <c r="D351" i="6"/>
  <c r="F351" i="6"/>
  <c r="H351" i="6"/>
  <c r="D361" i="6"/>
  <c r="C359" i="6"/>
  <c r="C360" i="6"/>
  <c r="C361" i="6"/>
  <c r="C362" i="6"/>
  <c r="C363" i="6"/>
  <c r="B363" i="6"/>
  <c r="F363" i="6" s="1"/>
  <c r="B362" i="6"/>
  <c r="D362" i="6" s="1"/>
  <c r="B361" i="6"/>
  <c r="H361" i="6" s="1"/>
  <c r="I361" i="6" s="1"/>
  <c r="B360" i="6"/>
  <c r="H360" i="6" s="1"/>
  <c r="I360" i="6" s="1"/>
  <c r="B359" i="6"/>
  <c r="D359" i="6" s="1"/>
  <c r="F335" i="6"/>
  <c r="C343" i="6"/>
  <c r="C344" i="6"/>
  <c r="C345" i="6"/>
  <c r="C346" i="6"/>
  <c r="C347" i="6"/>
  <c r="B347" i="6"/>
  <c r="F347" i="6" s="1"/>
  <c r="B346" i="6"/>
  <c r="F346" i="6" s="1"/>
  <c r="B345" i="6"/>
  <c r="H345" i="6" s="1"/>
  <c r="I345" i="6" s="1"/>
  <c r="B344" i="6"/>
  <c r="D344" i="6" s="1"/>
  <c r="B343" i="6"/>
  <c r="H343" i="6" s="1"/>
  <c r="I343" i="6" s="1"/>
  <c r="C327" i="6"/>
  <c r="C328" i="6"/>
  <c r="C329" i="6"/>
  <c r="C330" i="6"/>
  <c r="C331" i="6"/>
  <c r="B331" i="6"/>
  <c r="D331" i="6" s="1"/>
  <c r="B330" i="6"/>
  <c r="D330" i="6" s="1"/>
  <c r="B329" i="6"/>
  <c r="H329" i="6" s="1"/>
  <c r="I329" i="6" s="1"/>
  <c r="B328" i="6"/>
  <c r="F328" i="6" s="1"/>
  <c r="B327" i="6"/>
  <c r="H327" i="6" s="1"/>
  <c r="I327" i="6" s="1"/>
  <c r="D312" i="6"/>
  <c r="F312" i="6"/>
  <c r="D313" i="6"/>
  <c r="H314" i="6"/>
  <c r="I314" i="6" s="1"/>
  <c r="C311" i="6"/>
  <c r="C312" i="6"/>
  <c r="C313" i="6"/>
  <c r="C314" i="6"/>
  <c r="C315" i="6"/>
  <c r="B315" i="6"/>
  <c r="H315" i="6" s="1"/>
  <c r="I315" i="6" s="1"/>
  <c r="B314" i="6"/>
  <c r="D314" i="6" s="1"/>
  <c r="B313" i="6"/>
  <c r="H313" i="6" s="1"/>
  <c r="I313" i="6" s="1"/>
  <c r="B312" i="6"/>
  <c r="H312" i="6" s="1"/>
  <c r="I312" i="6" s="1"/>
  <c r="B311" i="6"/>
  <c r="D311" i="6" s="1"/>
  <c r="H299" i="6"/>
  <c r="I299" i="6" s="1"/>
  <c r="D285" i="6"/>
  <c r="C295" i="6"/>
  <c r="C296" i="6"/>
  <c r="C297" i="6"/>
  <c r="C298" i="6"/>
  <c r="C299" i="6"/>
  <c r="B299" i="6"/>
  <c r="F299" i="6" s="1"/>
  <c r="B298" i="6"/>
  <c r="D298" i="6" s="1"/>
  <c r="B297" i="6"/>
  <c r="D297" i="6" s="1"/>
  <c r="B296" i="6"/>
  <c r="D296" i="6" s="1"/>
  <c r="B295" i="6"/>
  <c r="H295" i="6" s="1"/>
  <c r="I295" i="6" s="1"/>
  <c r="F271" i="6"/>
  <c r="H271" i="6"/>
  <c r="F275" i="6"/>
  <c r="F283" i="6"/>
  <c r="C279" i="6"/>
  <c r="C280" i="6"/>
  <c r="C281" i="6"/>
  <c r="C282" i="6"/>
  <c r="C283" i="6"/>
  <c r="B283" i="6"/>
  <c r="H283" i="6" s="1"/>
  <c r="I283" i="6" s="1"/>
  <c r="B282" i="6"/>
  <c r="H282" i="6" s="1"/>
  <c r="I282" i="6" s="1"/>
  <c r="B281" i="6"/>
  <c r="D281" i="6" s="1"/>
  <c r="B280" i="6"/>
  <c r="F280" i="6" s="1"/>
  <c r="B279" i="6"/>
  <c r="D279" i="6" s="1"/>
  <c r="F264" i="6"/>
  <c r="D265" i="6"/>
  <c r="C263" i="6"/>
  <c r="C264" i="6"/>
  <c r="C265" i="6"/>
  <c r="C266" i="6"/>
  <c r="C267" i="6"/>
  <c r="B267" i="6"/>
  <c r="F267" i="6" s="1"/>
  <c r="B266" i="6"/>
  <c r="D266" i="6" s="1"/>
  <c r="B265" i="6"/>
  <c r="F265" i="6" s="1"/>
  <c r="B264" i="6"/>
  <c r="D264" i="6" s="1"/>
  <c r="B263" i="6"/>
  <c r="H263" i="6" s="1"/>
  <c r="I263" i="6" s="1"/>
  <c r="H239" i="6"/>
  <c r="D250" i="6"/>
  <c r="F250" i="6"/>
  <c r="C247" i="6"/>
  <c r="C248" i="6"/>
  <c r="C249" i="6"/>
  <c r="C250" i="6"/>
  <c r="C251" i="6"/>
  <c r="B251" i="6"/>
  <c r="F251" i="6" s="1"/>
  <c r="B250" i="6"/>
  <c r="H250" i="6" s="1"/>
  <c r="I250" i="6" s="1"/>
  <c r="B249" i="6"/>
  <c r="D249" i="6" s="1"/>
  <c r="B248" i="6"/>
  <c r="D248" i="6" s="1"/>
  <c r="B247" i="6"/>
  <c r="D247" i="6" s="1"/>
  <c r="D223" i="6"/>
  <c r="F223" i="6"/>
  <c r="D231" i="6"/>
  <c r="D234" i="6"/>
  <c r="F235" i="6"/>
  <c r="H235" i="6"/>
  <c r="C231" i="6"/>
  <c r="C232" i="6"/>
  <c r="C233" i="6"/>
  <c r="C234" i="6"/>
  <c r="C235" i="6"/>
  <c r="B235" i="6"/>
  <c r="D235" i="6" s="1"/>
  <c r="B234" i="6"/>
  <c r="H234" i="6" s="1"/>
  <c r="I234" i="6" s="1"/>
  <c r="B233" i="6"/>
  <c r="D233" i="6" s="1"/>
  <c r="B232" i="6"/>
  <c r="F232" i="6" s="1"/>
  <c r="B231" i="6"/>
  <c r="F231" i="6" s="1"/>
  <c r="F216" i="6"/>
  <c r="H216" i="6"/>
  <c r="I216" i="6" s="1"/>
  <c r="F217" i="6"/>
  <c r="H217" i="6"/>
  <c r="I217" i="6" s="1"/>
  <c r="C215" i="6"/>
  <c r="C216" i="6"/>
  <c r="C217" i="6"/>
  <c r="C218" i="6"/>
  <c r="C219" i="6"/>
  <c r="B219" i="6"/>
  <c r="D219" i="6" s="1"/>
  <c r="B218" i="6"/>
  <c r="D218" i="6" s="1"/>
  <c r="B217" i="6"/>
  <c r="D217" i="6" s="1"/>
  <c r="B216" i="6"/>
  <c r="D216" i="6" s="1"/>
  <c r="B215" i="6"/>
  <c r="D215" i="6" s="1"/>
  <c r="D191" i="6"/>
  <c r="F191" i="6"/>
  <c r="H191" i="6"/>
  <c r="D199" i="6"/>
  <c r="F199" i="6"/>
  <c r="C199" i="6"/>
  <c r="C200" i="6"/>
  <c r="C201" i="6"/>
  <c r="C202" i="6"/>
  <c r="C203" i="6"/>
  <c r="B203" i="6"/>
  <c r="D203" i="6" s="1"/>
  <c r="B202" i="6"/>
  <c r="H202" i="6" s="1"/>
  <c r="I202" i="6" s="1"/>
  <c r="B201" i="6"/>
  <c r="D201" i="6" s="1"/>
  <c r="B200" i="6"/>
  <c r="D200" i="6" s="1"/>
  <c r="B199" i="6"/>
  <c r="H199" i="6" s="1"/>
  <c r="I199" i="6" s="1"/>
  <c r="F175" i="6"/>
  <c r="D183" i="6"/>
  <c r="D184" i="6"/>
  <c r="F185" i="6"/>
  <c r="C183" i="6"/>
  <c r="C184" i="6"/>
  <c r="C185" i="6"/>
  <c r="C186" i="6"/>
  <c r="C187" i="6"/>
  <c r="B187" i="6"/>
  <c r="D187" i="6" s="1"/>
  <c r="B186" i="6"/>
  <c r="H186" i="6" s="1"/>
  <c r="I186" i="6" s="1"/>
  <c r="B185" i="6"/>
  <c r="D185" i="6" s="1"/>
  <c r="B184" i="6"/>
  <c r="F184" i="6" s="1"/>
  <c r="B183" i="6"/>
  <c r="F183" i="6" s="1"/>
  <c r="H165" i="6"/>
  <c r="F167" i="6"/>
  <c r="F171" i="6"/>
  <c r="H171" i="6"/>
  <c r="I171" i="6" s="1"/>
  <c r="C167" i="6"/>
  <c r="C168" i="6"/>
  <c r="C169" i="6"/>
  <c r="C170" i="6"/>
  <c r="C171" i="6"/>
  <c r="B171" i="6"/>
  <c r="D171" i="6" s="1"/>
  <c r="B170" i="6"/>
  <c r="H170" i="6" s="1"/>
  <c r="I170" i="6" s="1"/>
  <c r="B169" i="6"/>
  <c r="D169" i="6" s="1"/>
  <c r="B168" i="6"/>
  <c r="H168" i="6" s="1"/>
  <c r="I168" i="6" s="1"/>
  <c r="B167" i="6"/>
  <c r="D167" i="6" s="1"/>
  <c r="H150" i="6"/>
  <c r="F153" i="6"/>
  <c r="C151" i="6"/>
  <c r="C152" i="6"/>
  <c r="C153" i="6"/>
  <c r="C154" i="6"/>
  <c r="C155" i="6"/>
  <c r="B155" i="6"/>
  <c r="D155" i="6" s="1"/>
  <c r="B154" i="6"/>
  <c r="D154" i="6" s="1"/>
  <c r="B153" i="6"/>
  <c r="D153" i="6" s="1"/>
  <c r="B152" i="6"/>
  <c r="D152" i="6" s="1"/>
  <c r="B151" i="6"/>
  <c r="F151" i="6" s="1"/>
  <c r="F136" i="6"/>
  <c r="H136" i="6"/>
  <c r="I136" i="6" s="1"/>
  <c r="D138" i="6"/>
  <c r="H138" i="6"/>
  <c r="C135" i="6"/>
  <c r="C136" i="6"/>
  <c r="C137" i="6"/>
  <c r="C138" i="6"/>
  <c r="C139" i="6"/>
  <c r="B139" i="6"/>
  <c r="H139" i="6" s="1"/>
  <c r="I139" i="6" s="1"/>
  <c r="B138" i="6"/>
  <c r="F138" i="6" s="1"/>
  <c r="B137" i="6"/>
  <c r="H137" i="6" s="1"/>
  <c r="I137" i="6" s="1"/>
  <c r="B136" i="6"/>
  <c r="D136" i="6" s="1"/>
  <c r="B135" i="6"/>
  <c r="D135" i="6" s="1"/>
  <c r="H122" i="6"/>
  <c r="I122" i="6" s="1"/>
  <c r="C119" i="6"/>
  <c r="C120" i="6"/>
  <c r="C121" i="6"/>
  <c r="C122" i="6"/>
  <c r="C123" i="6"/>
  <c r="B123" i="6"/>
  <c r="D123" i="6" s="1"/>
  <c r="B122" i="6"/>
  <c r="D122" i="6" s="1"/>
  <c r="B121" i="6"/>
  <c r="D121" i="6" s="1"/>
  <c r="B120" i="6"/>
  <c r="F120" i="6" s="1"/>
  <c r="B119" i="6"/>
  <c r="F119" i="6" s="1"/>
  <c r="F81" i="6"/>
  <c r="J25" i="65"/>
  <c r="L25" i="65" s="1"/>
  <c r="C103" i="6"/>
  <c r="C104" i="6"/>
  <c r="C105" i="6"/>
  <c r="C106" i="6"/>
  <c r="C107" i="6"/>
  <c r="B107" i="6"/>
  <c r="D107" i="6" s="1"/>
  <c r="B106" i="6"/>
  <c r="D106" i="6" s="1"/>
  <c r="B105" i="6"/>
  <c r="F105" i="6" s="1"/>
  <c r="B104" i="6"/>
  <c r="D104" i="6" s="1"/>
  <c r="B103" i="6"/>
  <c r="F103" i="6" s="1"/>
  <c r="H91" i="6"/>
  <c r="I91" i="6" s="1"/>
  <c r="C87" i="6"/>
  <c r="C88" i="6"/>
  <c r="C89" i="6"/>
  <c r="C90" i="6"/>
  <c r="C91" i="6"/>
  <c r="B84" i="6"/>
  <c r="H84" i="6" s="1"/>
  <c r="B91" i="6"/>
  <c r="F91" i="6" s="1"/>
  <c r="B90" i="6"/>
  <c r="F90" i="6" s="1"/>
  <c r="B89" i="6"/>
  <c r="F89" i="6" s="1"/>
  <c r="B88" i="6"/>
  <c r="F88" i="6" s="1"/>
  <c r="B87" i="6"/>
  <c r="F87" i="6" s="1"/>
  <c r="B86" i="6"/>
  <c r="F86" i="6" s="1"/>
  <c r="B85" i="6"/>
  <c r="F85" i="6" s="1"/>
  <c r="B83" i="6"/>
  <c r="F83" i="6" s="1"/>
  <c r="B82" i="6"/>
  <c r="F82" i="6" s="1"/>
  <c r="B81" i="6"/>
  <c r="H81" i="6" s="1"/>
  <c r="B80" i="6"/>
  <c r="F80" i="6" s="1"/>
  <c r="B79" i="6"/>
  <c r="F79" i="6" s="1"/>
  <c r="B78" i="6"/>
  <c r="F78" i="6" s="1"/>
  <c r="B77" i="6"/>
  <c r="D77" i="6" s="1"/>
  <c r="H72" i="86"/>
  <c r="H71" i="86"/>
  <c r="H70" i="86"/>
  <c r="H69" i="86"/>
  <c r="H68" i="86"/>
  <c r="H67" i="86"/>
  <c r="H66" i="86"/>
  <c r="H65" i="86"/>
  <c r="H64" i="86"/>
  <c r="H63" i="86"/>
  <c r="H62" i="86"/>
  <c r="H61" i="86"/>
  <c r="H60" i="86"/>
  <c r="H59" i="86"/>
  <c r="H58" i="86"/>
  <c r="H57" i="86"/>
  <c r="H56" i="86"/>
  <c r="H55" i="86"/>
  <c r="H54" i="86"/>
  <c r="H53" i="86"/>
  <c r="H72" i="85"/>
  <c r="H71" i="85"/>
  <c r="H70" i="85"/>
  <c r="H69" i="85"/>
  <c r="H68" i="85"/>
  <c r="H67" i="85"/>
  <c r="H66" i="85"/>
  <c r="H65" i="85"/>
  <c r="H64" i="85"/>
  <c r="H63" i="85"/>
  <c r="H62" i="85"/>
  <c r="H61" i="85"/>
  <c r="H60" i="85"/>
  <c r="H59" i="85"/>
  <c r="H58" i="85"/>
  <c r="H57" i="85"/>
  <c r="H56" i="85"/>
  <c r="H55" i="85"/>
  <c r="H54" i="85"/>
  <c r="H53" i="85"/>
  <c r="H72" i="84"/>
  <c r="H71" i="84"/>
  <c r="H70" i="84"/>
  <c r="H69" i="84"/>
  <c r="H68" i="84"/>
  <c r="H67" i="84"/>
  <c r="H66" i="84"/>
  <c r="H65" i="84"/>
  <c r="H64" i="84"/>
  <c r="H63" i="84"/>
  <c r="H62" i="84"/>
  <c r="H61" i="84"/>
  <c r="H60" i="84"/>
  <c r="H59" i="84"/>
  <c r="H58" i="84"/>
  <c r="H57" i="84"/>
  <c r="H56" i="84"/>
  <c r="H55" i="84"/>
  <c r="H54" i="84"/>
  <c r="H53" i="84"/>
  <c r="H72" i="83"/>
  <c r="H71" i="83"/>
  <c r="H70" i="83"/>
  <c r="H69" i="83"/>
  <c r="H68" i="83"/>
  <c r="H67" i="83"/>
  <c r="H66" i="83"/>
  <c r="H65" i="83"/>
  <c r="H64" i="83"/>
  <c r="H63" i="83"/>
  <c r="H62" i="83"/>
  <c r="H61" i="83"/>
  <c r="H60" i="83"/>
  <c r="H59" i="83"/>
  <c r="H58" i="83"/>
  <c r="H57" i="83"/>
  <c r="H56" i="83"/>
  <c r="H55" i="83"/>
  <c r="H54" i="83"/>
  <c r="H53" i="83"/>
  <c r="H72" i="82"/>
  <c r="H71" i="82"/>
  <c r="H70" i="82"/>
  <c r="H69" i="82"/>
  <c r="H68" i="82"/>
  <c r="H67" i="82"/>
  <c r="H66" i="82"/>
  <c r="H65" i="82"/>
  <c r="H64" i="82"/>
  <c r="H63" i="82"/>
  <c r="H62" i="82"/>
  <c r="H61" i="82"/>
  <c r="H60" i="82"/>
  <c r="H59" i="82"/>
  <c r="H58" i="82"/>
  <c r="H57" i="82"/>
  <c r="H56" i="82"/>
  <c r="H55" i="82"/>
  <c r="H54" i="82"/>
  <c r="H53" i="82"/>
  <c r="H72" i="87"/>
  <c r="H71" i="87"/>
  <c r="H70" i="87"/>
  <c r="H69" i="87"/>
  <c r="H68" i="87"/>
  <c r="H67" i="87"/>
  <c r="H66" i="87"/>
  <c r="H65" i="87"/>
  <c r="H64" i="87"/>
  <c r="H63" i="87"/>
  <c r="H62" i="87"/>
  <c r="H61" i="87"/>
  <c r="H60" i="87"/>
  <c r="H59" i="87"/>
  <c r="H58" i="87"/>
  <c r="H57" i="87"/>
  <c r="H56" i="87"/>
  <c r="H55" i="87"/>
  <c r="H54" i="87"/>
  <c r="H53" i="87"/>
  <c r="H72" i="81"/>
  <c r="H71" i="81"/>
  <c r="H70" i="81"/>
  <c r="H69" i="81"/>
  <c r="H68" i="81"/>
  <c r="H67" i="81"/>
  <c r="H66" i="81"/>
  <c r="H65" i="81"/>
  <c r="H64" i="81"/>
  <c r="H63" i="81"/>
  <c r="H62" i="81"/>
  <c r="H61" i="81"/>
  <c r="H60" i="81"/>
  <c r="H59" i="81"/>
  <c r="H58" i="81"/>
  <c r="H57" i="81"/>
  <c r="H56" i="81"/>
  <c r="H55" i="81"/>
  <c r="H54" i="81"/>
  <c r="H53" i="81"/>
  <c r="H72" i="80"/>
  <c r="H71" i="80"/>
  <c r="H70" i="80"/>
  <c r="H69" i="80"/>
  <c r="H68" i="80"/>
  <c r="H67" i="80"/>
  <c r="H66" i="80"/>
  <c r="H65" i="80"/>
  <c r="H64" i="80"/>
  <c r="H63" i="80"/>
  <c r="H62" i="80"/>
  <c r="H61" i="80"/>
  <c r="H60" i="80"/>
  <c r="H59" i="80"/>
  <c r="H58" i="80"/>
  <c r="H57" i="80"/>
  <c r="H56" i="80"/>
  <c r="H55" i="80"/>
  <c r="H54" i="80"/>
  <c r="H53" i="80"/>
  <c r="H72" i="79"/>
  <c r="H71" i="79"/>
  <c r="H70" i="79"/>
  <c r="H69" i="79"/>
  <c r="H68" i="79"/>
  <c r="H67" i="79"/>
  <c r="H66" i="79"/>
  <c r="H65" i="79"/>
  <c r="H64" i="79"/>
  <c r="H63" i="79"/>
  <c r="H62" i="79"/>
  <c r="H61" i="79"/>
  <c r="H60" i="79"/>
  <c r="H59" i="79"/>
  <c r="H58" i="79"/>
  <c r="H57" i="79"/>
  <c r="H56" i="79"/>
  <c r="H55" i="79"/>
  <c r="H54" i="79"/>
  <c r="H53" i="79"/>
  <c r="H72" i="78"/>
  <c r="H71" i="78"/>
  <c r="H70" i="78"/>
  <c r="H69" i="78"/>
  <c r="H68" i="78"/>
  <c r="H67" i="78"/>
  <c r="H66" i="78"/>
  <c r="H65" i="78"/>
  <c r="H64" i="78"/>
  <c r="H63" i="78"/>
  <c r="H62" i="78"/>
  <c r="H61" i="78"/>
  <c r="H60" i="78"/>
  <c r="H59" i="78"/>
  <c r="H58" i="78"/>
  <c r="H57" i="78"/>
  <c r="H56" i="78"/>
  <c r="H55" i="78"/>
  <c r="H54" i="78"/>
  <c r="H53" i="78"/>
  <c r="H72" i="77"/>
  <c r="H71" i="77"/>
  <c r="H70" i="77"/>
  <c r="H69" i="77"/>
  <c r="H68" i="77"/>
  <c r="H67" i="77"/>
  <c r="H66" i="77"/>
  <c r="H65" i="77"/>
  <c r="H64" i="77"/>
  <c r="H63" i="77"/>
  <c r="H62" i="77"/>
  <c r="H61" i="77"/>
  <c r="H60" i="77"/>
  <c r="H59" i="77"/>
  <c r="H58" i="77"/>
  <c r="H57" i="77"/>
  <c r="H56" i="77"/>
  <c r="H55" i="77"/>
  <c r="H54" i="77"/>
  <c r="H53" i="77"/>
  <c r="H72" i="76"/>
  <c r="H71" i="76"/>
  <c r="H70" i="76"/>
  <c r="H69" i="76"/>
  <c r="H68" i="76"/>
  <c r="H67" i="76"/>
  <c r="H66" i="76"/>
  <c r="H65" i="76"/>
  <c r="H64" i="76"/>
  <c r="H63" i="76"/>
  <c r="H62" i="76"/>
  <c r="H61" i="76"/>
  <c r="H60" i="76"/>
  <c r="H59" i="76"/>
  <c r="H58" i="76"/>
  <c r="H57" i="76"/>
  <c r="H56" i="76"/>
  <c r="H55" i="76"/>
  <c r="H54" i="76"/>
  <c r="H53" i="76"/>
  <c r="H72" i="75"/>
  <c r="H71" i="75"/>
  <c r="H70" i="75"/>
  <c r="H69" i="75"/>
  <c r="H68" i="75"/>
  <c r="H67" i="75"/>
  <c r="H66" i="75"/>
  <c r="H65" i="75"/>
  <c r="H64" i="75"/>
  <c r="H63" i="75"/>
  <c r="H62" i="75"/>
  <c r="H61" i="75"/>
  <c r="H60" i="75"/>
  <c r="H59" i="75"/>
  <c r="H58" i="75"/>
  <c r="H57" i="75"/>
  <c r="H56" i="75"/>
  <c r="H55" i="75"/>
  <c r="H54" i="75"/>
  <c r="H53" i="75"/>
  <c r="H72" i="74"/>
  <c r="H71" i="74"/>
  <c r="H70" i="74"/>
  <c r="H69" i="74"/>
  <c r="H68" i="74"/>
  <c r="H67" i="74"/>
  <c r="H66" i="74"/>
  <c r="H65" i="74"/>
  <c r="H64" i="74"/>
  <c r="H63" i="74"/>
  <c r="H62" i="74"/>
  <c r="H61" i="74"/>
  <c r="H60" i="74"/>
  <c r="H59" i="74"/>
  <c r="H58" i="74"/>
  <c r="H57" i="74"/>
  <c r="H56" i="74"/>
  <c r="H55" i="74"/>
  <c r="H54" i="74"/>
  <c r="H53" i="74"/>
  <c r="H72" i="73"/>
  <c r="H71" i="73"/>
  <c r="H70" i="73"/>
  <c r="H69" i="73"/>
  <c r="H68" i="73"/>
  <c r="H67" i="73"/>
  <c r="H66" i="73"/>
  <c r="H65" i="73"/>
  <c r="H64" i="73"/>
  <c r="H63" i="73"/>
  <c r="H62" i="73"/>
  <c r="H61" i="73"/>
  <c r="H60" i="73"/>
  <c r="H59" i="73"/>
  <c r="H58" i="73"/>
  <c r="H57" i="73"/>
  <c r="H56" i="73"/>
  <c r="H55" i="73"/>
  <c r="H54" i="73"/>
  <c r="H53" i="73"/>
  <c r="H72" i="72"/>
  <c r="H71" i="72"/>
  <c r="H70" i="72"/>
  <c r="H69" i="72"/>
  <c r="H68" i="72"/>
  <c r="H67" i="72"/>
  <c r="H66" i="72"/>
  <c r="H65" i="72"/>
  <c r="H64" i="72"/>
  <c r="H63" i="72"/>
  <c r="H62" i="72"/>
  <c r="H61" i="72"/>
  <c r="H60" i="72"/>
  <c r="H59" i="72"/>
  <c r="H58" i="72"/>
  <c r="H57" i="72"/>
  <c r="H56" i="72"/>
  <c r="H55" i="72"/>
  <c r="H54" i="72"/>
  <c r="H53" i="72"/>
  <c r="H72" i="71"/>
  <c r="H71" i="71"/>
  <c r="H70" i="71"/>
  <c r="H69" i="71"/>
  <c r="H68" i="71"/>
  <c r="H67" i="71"/>
  <c r="H66" i="71"/>
  <c r="H65" i="71"/>
  <c r="H64" i="71"/>
  <c r="H63" i="71"/>
  <c r="H62" i="71"/>
  <c r="H61" i="71"/>
  <c r="H60" i="71"/>
  <c r="H59" i="71"/>
  <c r="H58" i="71"/>
  <c r="H57" i="71"/>
  <c r="H56" i="71"/>
  <c r="H55" i="71"/>
  <c r="H54" i="71"/>
  <c r="H53" i="71"/>
  <c r="H72" i="70"/>
  <c r="H71" i="70"/>
  <c r="H70" i="70"/>
  <c r="H69" i="70"/>
  <c r="H68" i="70"/>
  <c r="H67" i="70"/>
  <c r="H66" i="70"/>
  <c r="H65" i="70"/>
  <c r="H64" i="70"/>
  <c r="H63" i="70"/>
  <c r="H62" i="70"/>
  <c r="H61" i="70"/>
  <c r="H60" i="70"/>
  <c r="H59" i="70"/>
  <c r="H58" i="70"/>
  <c r="H57" i="70"/>
  <c r="H56" i="70"/>
  <c r="H55" i="70"/>
  <c r="H54" i="70"/>
  <c r="H53" i="70"/>
  <c r="H72" i="69"/>
  <c r="H71" i="69"/>
  <c r="H70" i="69"/>
  <c r="H69" i="69"/>
  <c r="H68" i="69"/>
  <c r="H67" i="69"/>
  <c r="H66" i="69"/>
  <c r="H65" i="69"/>
  <c r="H64" i="69"/>
  <c r="H63" i="69"/>
  <c r="H62" i="69"/>
  <c r="H61" i="69"/>
  <c r="H60" i="69"/>
  <c r="H59" i="69"/>
  <c r="H58" i="69"/>
  <c r="H57" i="69"/>
  <c r="H56" i="69"/>
  <c r="H55" i="69"/>
  <c r="H54" i="69"/>
  <c r="H53" i="69"/>
  <c r="H72" i="67"/>
  <c r="H71" i="67"/>
  <c r="H70" i="67"/>
  <c r="H69" i="67"/>
  <c r="H68" i="67"/>
  <c r="H67" i="67"/>
  <c r="H66" i="67"/>
  <c r="H65" i="67"/>
  <c r="H64" i="67"/>
  <c r="H63" i="67"/>
  <c r="H62" i="67"/>
  <c r="H61" i="67"/>
  <c r="H60" i="67"/>
  <c r="H59" i="67"/>
  <c r="H58" i="67"/>
  <c r="H57" i="67"/>
  <c r="H56" i="67"/>
  <c r="H55" i="67"/>
  <c r="H54" i="67"/>
  <c r="H53" i="67"/>
  <c r="I394" i="6"/>
  <c r="I235" i="6"/>
  <c r="I138" i="6"/>
  <c r="I573" i="6"/>
  <c r="I326" i="43"/>
  <c r="I47" i="63"/>
  <c r="D47" i="63"/>
  <c r="C47" i="63"/>
  <c r="C180" i="43"/>
  <c r="C179" i="43"/>
  <c r="C178" i="43"/>
  <c r="C177" i="43"/>
  <c r="B15" i="6"/>
  <c r="F15" i="6" s="1"/>
  <c r="C398" i="6"/>
  <c r="C399" i="6"/>
  <c r="C400" i="6"/>
  <c r="C401" i="6"/>
  <c r="C402" i="6"/>
  <c r="C403" i="6"/>
  <c r="C404" i="6"/>
  <c r="C405" i="6"/>
  <c r="C406" i="6"/>
  <c r="C366" i="6"/>
  <c r="C367" i="6"/>
  <c r="C368" i="6"/>
  <c r="C369" i="6"/>
  <c r="C370" i="6"/>
  <c r="C371" i="6"/>
  <c r="C372" i="6"/>
  <c r="C373" i="6"/>
  <c r="C374" i="6"/>
  <c r="C350" i="6"/>
  <c r="C351" i="6"/>
  <c r="C352" i="6"/>
  <c r="C353" i="6"/>
  <c r="C354" i="6"/>
  <c r="C355" i="6"/>
  <c r="C356" i="6"/>
  <c r="C357" i="6"/>
  <c r="C358" i="6"/>
  <c r="C334" i="6"/>
  <c r="C335" i="6"/>
  <c r="C336" i="6"/>
  <c r="C337" i="6"/>
  <c r="C338" i="6"/>
  <c r="C339" i="6"/>
  <c r="C340" i="6"/>
  <c r="C341" i="6"/>
  <c r="C342" i="6"/>
  <c r="C318" i="6"/>
  <c r="C319" i="6"/>
  <c r="C320" i="6"/>
  <c r="C321" i="6"/>
  <c r="C322" i="6"/>
  <c r="C323" i="6"/>
  <c r="C324" i="6"/>
  <c r="C325" i="6"/>
  <c r="C326" i="6"/>
  <c r="C302" i="6"/>
  <c r="C303" i="6"/>
  <c r="C304" i="6"/>
  <c r="C305" i="6"/>
  <c r="C306" i="6"/>
  <c r="C307" i="6"/>
  <c r="C308" i="6"/>
  <c r="C309" i="6"/>
  <c r="C310" i="6"/>
  <c r="C286" i="6"/>
  <c r="C287" i="6"/>
  <c r="C288" i="6"/>
  <c r="C289" i="6"/>
  <c r="C290" i="6"/>
  <c r="C291" i="6"/>
  <c r="C292" i="6"/>
  <c r="C293" i="6"/>
  <c r="C294" i="6"/>
  <c r="C270" i="6"/>
  <c r="C271" i="6"/>
  <c r="C272" i="6"/>
  <c r="C273" i="6"/>
  <c r="C274" i="6"/>
  <c r="C275" i="6"/>
  <c r="C276" i="6"/>
  <c r="C277" i="6"/>
  <c r="C278" i="6"/>
  <c r="C254" i="6"/>
  <c r="C255" i="6"/>
  <c r="C256" i="6"/>
  <c r="C257" i="6"/>
  <c r="C258" i="6"/>
  <c r="C259" i="6"/>
  <c r="C260" i="6"/>
  <c r="C261" i="6"/>
  <c r="C262" i="6"/>
  <c r="C238" i="6"/>
  <c r="C239" i="6"/>
  <c r="C240" i="6"/>
  <c r="C241" i="6"/>
  <c r="C242" i="6"/>
  <c r="C243" i="6"/>
  <c r="C244" i="6"/>
  <c r="C245" i="6"/>
  <c r="C246" i="6"/>
  <c r="B406" i="6"/>
  <c r="D406" i="6" s="1"/>
  <c r="B405" i="6"/>
  <c r="D405" i="6" s="1"/>
  <c r="B404" i="6"/>
  <c r="D404" i="6" s="1"/>
  <c r="B403" i="6"/>
  <c r="F403" i="6" s="1"/>
  <c r="B402" i="6"/>
  <c r="F402" i="6" s="1"/>
  <c r="B401" i="6"/>
  <c r="F401" i="6" s="1"/>
  <c r="B400" i="6"/>
  <c r="D400" i="6" s="1"/>
  <c r="B398" i="6"/>
  <c r="D398" i="6" s="1"/>
  <c r="B397" i="6"/>
  <c r="H397" i="6" s="1"/>
  <c r="B390" i="6"/>
  <c r="D390" i="6" s="1"/>
  <c r="B389" i="6"/>
  <c r="D389" i="6" s="1"/>
  <c r="B388" i="6"/>
  <c r="D388" i="6" s="1"/>
  <c r="B387" i="6"/>
  <c r="D387" i="6" s="1"/>
  <c r="B386" i="6"/>
  <c r="F386" i="6" s="1"/>
  <c r="B385" i="6"/>
  <c r="D385" i="6" s="1"/>
  <c r="B384" i="6"/>
  <c r="D384" i="6" s="1"/>
  <c r="B382" i="6"/>
  <c r="D382" i="6" s="1"/>
  <c r="B381" i="6"/>
  <c r="F381" i="6" s="1"/>
  <c r="B374" i="6"/>
  <c r="D374" i="6" s="1"/>
  <c r="B373" i="6"/>
  <c r="H373" i="6" s="1"/>
  <c r="B372" i="6"/>
  <c r="D372" i="6" s="1"/>
  <c r="B371" i="6"/>
  <c r="D371" i="6" s="1"/>
  <c r="B370" i="6"/>
  <c r="D370" i="6" s="1"/>
  <c r="B369" i="6"/>
  <c r="F369" i="6" s="1"/>
  <c r="B368" i="6"/>
  <c r="F368" i="6" s="1"/>
  <c r="B366" i="6"/>
  <c r="D366" i="6" s="1"/>
  <c r="B365" i="6"/>
  <c r="H365" i="6" s="1"/>
  <c r="B358" i="6"/>
  <c r="D358" i="6" s="1"/>
  <c r="B357" i="6"/>
  <c r="D357" i="6" s="1"/>
  <c r="B356" i="6"/>
  <c r="D356" i="6" s="1"/>
  <c r="B355" i="6"/>
  <c r="F355" i="6" s="1"/>
  <c r="B354" i="6"/>
  <c r="D354" i="6" s="1"/>
  <c r="B353" i="6"/>
  <c r="D353" i="6" s="1"/>
  <c r="B352" i="6"/>
  <c r="H352" i="6" s="1"/>
  <c r="B350" i="6"/>
  <c r="D350" i="6" s="1"/>
  <c r="B349" i="6"/>
  <c r="D349" i="6" s="1"/>
  <c r="B342" i="6"/>
  <c r="D342" i="6" s="1"/>
  <c r="B341" i="6"/>
  <c r="D341" i="6" s="1"/>
  <c r="B340" i="6"/>
  <c r="F340" i="6" s="1"/>
  <c r="B339" i="6"/>
  <c r="D339" i="6" s="1"/>
  <c r="B338" i="6"/>
  <c r="D338" i="6" s="1"/>
  <c r="B337" i="6"/>
  <c r="H337" i="6" s="1"/>
  <c r="B336" i="6"/>
  <c r="D336" i="6" s="1"/>
  <c r="B334" i="6"/>
  <c r="H334" i="6" s="1"/>
  <c r="B333" i="6"/>
  <c r="F333" i="6" s="1"/>
  <c r="B326" i="6"/>
  <c r="D326" i="6" s="1"/>
  <c r="B325" i="6"/>
  <c r="D325" i="6" s="1"/>
  <c r="B324" i="6"/>
  <c r="F324" i="6" s="1"/>
  <c r="B323" i="6"/>
  <c r="D323" i="6" s="1"/>
  <c r="B322" i="6"/>
  <c r="F322" i="6" s="1"/>
  <c r="B321" i="6"/>
  <c r="H321" i="6" s="1"/>
  <c r="B320" i="6"/>
  <c r="F320" i="6" s="1"/>
  <c r="B318" i="6"/>
  <c r="D318" i="6" s="1"/>
  <c r="B317" i="6"/>
  <c r="F317" i="6" s="1"/>
  <c r="B310" i="6"/>
  <c r="F310" i="6" s="1"/>
  <c r="B309" i="6"/>
  <c r="D309" i="6" s="1"/>
  <c r="B308" i="6"/>
  <c r="D308" i="6" s="1"/>
  <c r="B307" i="6"/>
  <c r="H307" i="6" s="1"/>
  <c r="B306" i="6"/>
  <c r="D306" i="6" s="1"/>
  <c r="B305" i="6"/>
  <c r="D305" i="6" s="1"/>
  <c r="B304" i="6"/>
  <c r="D304" i="6" s="1"/>
  <c r="B302" i="6"/>
  <c r="D302" i="6" s="1"/>
  <c r="B301" i="6"/>
  <c r="F301" i="6" s="1"/>
  <c r="B294" i="6"/>
  <c r="D294" i="6" s="1"/>
  <c r="B293" i="6"/>
  <c r="D293" i="6" s="1"/>
  <c r="B292" i="6"/>
  <c r="D292" i="6" s="1"/>
  <c r="B291" i="6"/>
  <c r="D291" i="6" s="1"/>
  <c r="B290" i="6"/>
  <c r="F290" i="6" s="1"/>
  <c r="B289" i="6"/>
  <c r="D289" i="6" s="1"/>
  <c r="B288" i="6"/>
  <c r="D288" i="6" s="1"/>
  <c r="B286" i="6"/>
  <c r="H286" i="6" s="1"/>
  <c r="B285" i="6"/>
  <c r="H285" i="6" s="1"/>
  <c r="B278" i="6"/>
  <c r="D278" i="6" s="1"/>
  <c r="B277" i="6"/>
  <c r="H277" i="6" s="1"/>
  <c r="B276" i="6"/>
  <c r="D276" i="6" s="1"/>
  <c r="B275" i="6"/>
  <c r="H275" i="6" s="1"/>
  <c r="B274" i="6"/>
  <c r="D274" i="6" s="1"/>
  <c r="B273" i="6"/>
  <c r="D273" i="6" s="1"/>
  <c r="B272" i="6"/>
  <c r="D272" i="6" s="1"/>
  <c r="B270" i="6"/>
  <c r="D270" i="6" s="1"/>
  <c r="B269" i="6"/>
  <c r="H269" i="6" s="1"/>
  <c r="B262" i="6"/>
  <c r="H262" i="6" s="1"/>
  <c r="B261" i="6"/>
  <c r="D261" i="6" s="1"/>
  <c r="B260" i="6"/>
  <c r="D260" i="6" s="1"/>
  <c r="B259" i="6"/>
  <c r="D259" i="6" s="1"/>
  <c r="B258" i="6"/>
  <c r="D258" i="6" s="1"/>
  <c r="B257" i="6"/>
  <c r="F257" i="6" s="1"/>
  <c r="B256" i="6"/>
  <c r="D256" i="6" s="1"/>
  <c r="B254" i="6"/>
  <c r="D254" i="6" s="1"/>
  <c r="B253" i="6"/>
  <c r="H253" i="6" s="1"/>
  <c r="B246" i="6"/>
  <c r="D246" i="6" s="1"/>
  <c r="B245" i="6"/>
  <c r="D245" i="6" s="1"/>
  <c r="B244" i="6"/>
  <c r="D244" i="6" s="1"/>
  <c r="B243" i="6"/>
  <c r="F243" i="6" s="1"/>
  <c r="B242" i="6"/>
  <c r="H242" i="6" s="1"/>
  <c r="B241" i="6"/>
  <c r="D241" i="6" s="1"/>
  <c r="B240" i="6"/>
  <c r="D240" i="6" s="1"/>
  <c r="B238" i="6"/>
  <c r="H238" i="6" s="1"/>
  <c r="B237" i="6"/>
  <c r="H237" i="6" s="1"/>
  <c r="C222" i="6"/>
  <c r="C223" i="6"/>
  <c r="C224" i="6"/>
  <c r="C225" i="6"/>
  <c r="C226" i="6"/>
  <c r="C227" i="6"/>
  <c r="C228" i="6"/>
  <c r="C229" i="6"/>
  <c r="C230" i="6"/>
  <c r="B230" i="6"/>
  <c r="D230" i="6" s="1"/>
  <c r="B229" i="6"/>
  <c r="H229" i="6" s="1"/>
  <c r="B228" i="6"/>
  <c r="D228" i="6" s="1"/>
  <c r="B227" i="6"/>
  <c r="D227" i="6" s="1"/>
  <c r="B226" i="6"/>
  <c r="D226" i="6" s="1"/>
  <c r="B225" i="6"/>
  <c r="D225" i="6" s="1"/>
  <c r="B224" i="6"/>
  <c r="F224" i="6" s="1"/>
  <c r="B222" i="6"/>
  <c r="D222" i="6" s="1"/>
  <c r="B221" i="6"/>
  <c r="H221" i="6" s="1"/>
  <c r="C397" i="6"/>
  <c r="C381" i="6"/>
  <c r="C365" i="6"/>
  <c r="C349" i="6"/>
  <c r="C333" i="6"/>
  <c r="C317" i="6"/>
  <c r="C301" i="6"/>
  <c r="C285" i="6"/>
  <c r="C269" i="6"/>
  <c r="C253" i="6"/>
  <c r="C237" i="6"/>
  <c r="C221" i="6"/>
  <c r="I204" i="6"/>
  <c r="I188" i="6"/>
  <c r="I156" i="6"/>
  <c r="I140" i="6"/>
  <c r="I124" i="6"/>
  <c r="I108" i="6"/>
  <c r="I76" i="6"/>
  <c r="I60" i="6"/>
  <c r="I44" i="6"/>
  <c r="I28" i="6"/>
  <c r="I172" i="6"/>
  <c r="C206" i="6"/>
  <c r="C207" i="6"/>
  <c r="C208" i="6"/>
  <c r="C209" i="6"/>
  <c r="C210" i="6"/>
  <c r="C211" i="6"/>
  <c r="C212" i="6"/>
  <c r="C213" i="6"/>
  <c r="C214" i="6"/>
  <c r="C205" i="6"/>
  <c r="B214" i="6"/>
  <c r="H214" i="6" s="1"/>
  <c r="B213" i="6"/>
  <c r="D213" i="6" s="1"/>
  <c r="B212" i="6"/>
  <c r="D212" i="6" s="1"/>
  <c r="B211" i="6"/>
  <c r="D211" i="6" s="1"/>
  <c r="B210" i="6"/>
  <c r="D210" i="6" s="1"/>
  <c r="B209" i="6"/>
  <c r="F209" i="6" s="1"/>
  <c r="B208" i="6"/>
  <c r="F208" i="6" s="1"/>
  <c r="B206" i="6"/>
  <c r="D206" i="6" s="1"/>
  <c r="B205" i="6"/>
  <c r="D205" i="6" s="1"/>
  <c r="C190" i="6"/>
  <c r="C191" i="6"/>
  <c r="C192" i="6"/>
  <c r="C193" i="6"/>
  <c r="C194" i="6"/>
  <c r="C195" i="6"/>
  <c r="C196" i="6"/>
  <c r="C197" i="6"/>
  <c r="C198" i="6"/>
  <c r="C189" i="6"/>
  <c r="B198" i="6"/>
  <c r="H198" i="6" s="1"/>
  <c r="B197" i="6"/>
  <c r="D197" i="6" s="1"/>
  <c r="B196" i="6"/>
  <c r="F196" i="6" s="1"/>
  <c r="B195" i="6"/>
  <c r="D195" i="6" s="1"/>
  <c r="B194" i="6"/>
  <c r="H194" i="6" s="1"/>
  <c r="B193" i="6"/>
  <c r="F193" i="6" s="1"/>
  <c r="B192" i="6"/>
  <c r="D192" i="6" s="1"/>
  <c r="B190" i="6"/>
  <c r="D190" i="6" s="1"/>
  <c r="B189" i="6"/>
  <c r="H189" i="6" s="1"/>
  <c r="C174" i="6"/>
  <c r="C175" i="6"/>
  <c r="C176" i="6"/>
  <c r="C177" i="6"/>
  <c r="C178" i="6"/>
  <c r="C179" i="6"/>
  <c r="C180" i="6"/>
  <c r="C181" i="6"/>
  <c r="C182" i="6"/>
  <c r="C173" i="6"/>
  <c r="B182" i="6"/>
  <c r="D182" i="6" s="1"/>
  <c r="B181" i="6"/>
  <c r="F181" i="6" s="1"/>
  <c r="B180" i="6"/>
  <c r="D180" i="6" s="1"/>
  <c r="B179" i="6"/>
  <c r="D179" i="6" s="1"/>
  <c r="B178" i="6"/>
  <c r="H178" i="6" s="1"/>
  <c r="B177" i="6"/>
  <c r="D177" i="6" s="1"/>
  <c r="B176" i="6"/>
  <c r="D176" i="6" s="1"/>
  <c r="B174" i="6"/>
  <c r="D174" i="6" s="1"/>
  <c r="B173" i="6"/>
  <c r="H173" i="6" s="1"/>
  <c r="C158" i="6"/>
  <c r="C159" i="6"/>
  <c r="C160" i="6"/>
  <c r="C161" i="6"/>
  <c r="C162" i="6"/>
  <c r="C163" i="6"/>
  <c r="C164" i="6"/>
  <c r="C165" i="6"/>
  <c r="C166" i="6"/>
  <c r="C157" i="6"/>
  <c r="C142" i="6"/>
  <c r="C143" i="6"/>
  <c r="C144" i="6"/>
  <c r="C145" i="6"/>
  <c r="C146" i="6"/>
  <c r="C147" i="6"/>
  <c r="C148" i="6"/>
  <c r="C149" i="6"/>
  <c r="C150" i="6"/>
  <c r="C141" i="6"/>
  <c r="B166" i="6"/>
  <c r="D166" i="6" s="1"/>
  <c r="B165" i="6"/>
  <c r="D165" i="6" s="1"/>
  <c r="B164" i="6"/>
  <c r="D164" i="6" s="1"/>
  <c r="B163" i="6"/>
  <c r="F163" i="6" s="1"/>
  <c r="B162" i="6"/>
  <c r="D162" i="6" s="1"/>
  <c r="B161" i="6"/>
  <c r="D161" i="6" s="1"/>
  <c r="B160" i="6"/>
  <c r="H160" i="6" s="1"/>
  <c r="B158" i="6"/>
  <c r="D158" i="6" s="1"/>
  <c r="B157" i="6"/>
  <c r="H157" i="6" s="1"/>
  <c r="B150" i="6"/>
  <c r="D150" i="6" s="1"/>
  <c r="B149" i="6"/>
  <c r="D149" i="6" s="1"/>
  <c r="B148" i="6"/>
  <c r="D148" i="6" s="1"/>
  <c r="B147" i="6"/>
  <c r="D147" i="6" s="1"/>
  <c r="B146" i="6"/>
  <c r="D146" i="6" s="1"/>
  <c r="B145" i="6"/>
  <c r="H145" i="6" s="1"/>
  <c r="B144" i="6"/>
  <c r="D144" i="6" s="1"/>
  <c r="B142" i="6"/>
  <c r="F142" i="6" s="1"/>
  <c r="B141" i="6"/>
  <c r="F141" i="6" s="1"/>
  <c r="C126" i="6"/>
  <c r="C127" i="6"/>
  <c r="C128" i="6"/>
  <c r="C129" i="6"/>
  <c r="C130" i="6"/>
  <c r="C131" i="6"/>
  <c r="C132" i="6"/>
  <c r="C133" i="6"/>
  <c r="C134" i="6"/>
  <c r="C125" i="6"/>
  <c r="C114" i="6"/>
  <c r="C115" i="6"/>
  <c r="C116" i="6"/>
  <c r="C117" i="6"/>
  <c r="C118" i="6"/>
  <c r="B134" i="6"/>
  <c r="D134" i="6" s="1"/>
  <c r="B133" i="6"/>
  <c r="D133" i="6" s="1"/>
  <c r="B132" i="6"/>
  <c r="F132" i="6" s="1"/>
  <c r="B131" i="6"/>
  <c r="H131" i="6" s="1"/>
  <c r="B130" i="6"/>
  <c r="D130" i="6" s="1"/>
  <c r="B129" i="6"/>
  <c r="H129" i="6" s="1"/>
  <c r="B128" i="6"/>
  <c r="D128" i="6" s="1"/>
  <c r="B127" i="6"/>
  <c r="D127" i="6" s="1"/>
  <c r="B126" i="6"/>
  <c r="D126" i="6" s="1"/>
  <c r="B125" i="6"/>
  <c r="F125" i="6" s="1"/>
  <c r="B117" i="6"/>
  <c r="D117" i="6" s="1"/>
  <c r="B118" i="6"/>
  <c r="D118" i="6" s="1"/>
  <c r="B116" i="6"/>
  <c r="H116" i="6" s="1"/>
  <c r="B115" i="6"/>
  <c r="D115" i="6" s="1"/>
  <c r="B114" i="6"/>
  <c r="D114" i="6" s="1"/>
  <c r="B113" i="6"/>
  <c r="D113" i="6" s="1"/>
  <c r="B112" i="6"/>
  <c r="D112" i="6" s="1"/>
  <c r="B111" i="6"/>
  <c r="F111" i="6" s="1"/>
  <c r="B110" i="6"/>
  <c r="D110" i="6" s="1"/>
  <c r="B109" i="6"/>
  <c r="D109" i="6" s="1"/>
  <c r="C110" i="6"/>
  <c r="C111" i="6"/>
  <c r="C112" i="6"/>
  <c r="C113" i="6"/>
  <c r="C109" i="6"/>
  <c r="C94" i="6"/>
  <c r="C95" i="6"/>
  <c r="C96" i="6"/>
  <c r="C97" i="6"/>
  <c r="C98" i="6"/>
  <c r="C99" i="6"/>
  <c r="C100" i="6"/>
  <c r="C101" i="6"/>
  <c r="C102" i="6"/>
  <c r="C93" i="6"/>
  <c r="B102" i="6"/>
  <c r="F102" i="6" s="1"/>
  <c r="B101" i="6"/>
  <c r="H101" i="6" s="1"/>
  <c r="B100" i="6"/>
  <c r="F100" i="6" s="1"/>
  <c r="B99" i="6"/>
  <c r="H99" i="6" s="1"/>
  <c r="B98" i="6"/>
  <c r="D98" i="6" s="1"/>
  <c r="B97" i="6"/>
  <c r="F97" i="6" s="1"/>
  <c r="B96" i="6"/>
  <c r="D96" i="6" s="1"/>
  <c r="B95" i="6"/>
  <c r="F95" i="6" s="1"/>
  <c r="B94" i="6"/>
  <c r="F94" i="6" s="1"/>
  <c r="B93" i="6"/>
  <c r="F93" i="6" s="1"/>
  <c r="C78" i="6"/>
  <c r="C79" i="6"/>
  <c r="C80" i="6"/>
  <c r="C81" i="6"/>
  <c r="C82" i="6"/>
  <c r="C83" i="6"/>
  <c r="C84" i="6"/>
  <c r="C85" i="6"/>
  <c r="C86" i="6"/>
  <c r="C77" i="6"/>
  <c r="B59" i="6"/>
  <c r="D59" i="6" s="1"/>
  <c r="B58" i="6"/>
  <c r="D58" i="6" s="1"/>
  <c r="B57" i="6"/>
  <c r="D57" i="6" s="1"/>
  <c r="B56" i="6"/>
  <c r="D56" i="6" s="1"/>
  <c r="B55" i="6"/>
  <c r="D55" i="6" s="1"/>
  <c r="B54" i="6"/>
  <c r="D54" i="6" s="1"/>
  <c r="B53" i="6"/>
  <c r="D53" i="6" s="1"/>
  <c r="B52" i="6"/>
  <c r="D52" i="6" s="1"/>
  <c r="B51" i="6"/>
  <c r="D51" i="6" s="1"/>
  <c r="B50" i="6"/>
  <c r="D50" i="6" s="1"/>
  <c r="B49" i="6"/>
  <c r="D49" i="6" s="1"/>
  <c r="B48" i="6"/>
  <c r="B47" i="6"/>
  <c r="D47" i="6" s="1"/>
  <c r="B46" i="6"/>
  <c r="D46" i="6" s="1"/>
  <c r="B45" i="6"/>
  <c r="B37" i="6"/>
  <c r="D37" i="6" s="1"/>
  <c r="B36" i="6"/>
  <c r="H36" i="6" s="1"/>
  <c r="B35" i="6"/>
  <c r="F35" i="6" s="1"/>
  <c r="B34" i="6"/>
  <c r="F34" i="6" s="1"/>
  <c r="B33" i="6"/>
  <c r="D33" i="6" s="1"/>
  <c r="B32" i="6"/>
  <c r="D32" i="6" s="1"/>
  <c r="B31" i="6"/>
  <c r="D31" i="6" s="1"/>
  <c r="B30" i="6"/>
  <c r="D30" i="6" s="1"/>
  <c r="B29" i="6"/>
  <c r="H29" i="6" s="1"/>
  <c r="B43" i="6"/>
  <c r="F43" i="6" s="1"/>
  <c r="B42" i="6"/>
  <c r="F42" i="6" s="1"/>
  <c r="B41" i="6"/>
  <c r="D41" i="6" s="1"/>
  <c r="B40" i="6"/>
  <c r="D40" i="6" s="1"/>
  <c r="B39" i="6"/>
  <c r="D39" i="6" s="1"/>
  <c r="B38" i="6"/>
  <c r="D38" i="6" s="1"/>
  <c r="B27" i="6"/>
  <c r="D27" i="6" s="1"/>
  <c r="B26" i="6"/>
  <c r="D26" i="6" s="1"/>
  <c r="B25" i="6"/>
  <c r="D25" i="6" s="1"/>
  <c r="B24" i="6"/>
  <c r="H24" i="6" s="1"/>
  <c r="B23" i="6"/>
  <c r="F23" i="6" s="1"/>
  <c r="B22" i="6"/>
  <c r="F22" i="6" s="1"/>
  <c r="B21" i="6"/>
  <c r="F21" i="6" s="1"/>
  <c r="B20" i="6"/>
  <c r="F20" i="6" s="1"/>
  <c r="B19" i="6"/>
  <c r="D19" i="6" s="1"/>
  <c r="B18" i="6"/>
  <c r="D18" i="6" s="1"/>
  <c r="B17" i="6"/>
  <c r="D17" i="6" s="1"/>
  <c r="B16" i="6"/>
  <c r="H16" i="6" s="1"/>
  <c r="B14" i="6"/>
  <c r="F14" i="6" s="1"/>
  <c r="B13" i="6"/>
  <c r="F13" i="6" s="1"/>
  <c r="H72" i="66"/>
  <c r="H71" i="66"/>
  <c r="H70" i="66"/>
  <c r="H69" i="66"/>
  <c r="H68" i="66"/>
  <c r="H67" i="66"/>
  <c r="H66" i="66"/>
  <c r="H65" i="66"/>
  <c r="H64" i="66"/>
  <c r="H63" i="66"/>
  <c r="H62" i="66"/>
  <c r="H61" i="66"/>
  <c r="H60" i="66"/>
  <c r="H59" i="66"/>
  <c r="H58" i="66"/>
  <c r="H57" i="66"/>
  <c r="H56" i="66"/>
  <c r="H55" i="66"/>
  <c r="H54" i="66"/>
  <c r="H53" i="66"/>
  <c r="H52" i="66"/>
  <c r="H51" i="66"/>
  <c r="H50" i="66"/>
  <c r="H49" i="66"/>
  <c r="H48" i="66"/>
  <c r="H47" i="66"/>
  <c r="H46" i="66"/>
  <c r="H45" i="66"/>
  <c r="H72" i="43"/>
  <c r="H71" i="43"/>
  <c r="H70" i="43"/>
  <c r="H69" i="43"/>
  <c r="H68" i="43"/>
  <c r="H67" i="43"/>
  <c r="H66" i="43"/>
  <c r="H65" i="43"/>
  <c r="H64" i="43"/>
  <c r="H63" i="43"/>
  <c r="H62" i="43"/>
  <c r="H61" i="43"/>
  <c r="H60" i="43"/>
  <c r="H59" i="43"/>
  <c r="H58" i="43"/>
  <c r="H57" i="43"/>
  <c r="H56" i="43"/>
  <c r="H55" i="43"/>
  <c r="H54" i="43"/>
  <c r="H53" i="43"/>
  <c r="H52" i="43"/>
  <c r="H51" i="43"/>
  <c r="H50" i="43"/>
  <c r="H49" i="43"/>
  <c r="C62" i="6"/>
  <c r="C63" i="6"/>
  <c r="C64" i="6"/>
  <c r="C65" i="6"/>
  <c r="C66" i="6"/>
  <c r="C67" i="6"/>
  <c r="C68" i="6"/>
  <c r="C69" i="6"/>
  <c r="C70" i="6"/>
  <c r="C71" i="6"/>
  <c r="C72" i="6"/>
  <c r="C73" i="6"/>
  <c r="C74" i="6"/>
  <c r="C75" i="6"/>
  <c r="C61" i="6"/>
  <c r="B75" i="6"/>
  <c r="D75" i="6" s="1"/>
  <c r="B74" i="6"/>
  <c r="D74" i="6" s="1"/>
  <c r="B73" i="6"/>
  <c r="D73" i="6" s="1"/>
  <c r="B72" i="6"/>
  <c r="D72" i="6" s="1"/>
  <c r="B71" i="6"/>
  <c r="D71" i="6" s="1"/>
  <c r="B70" i="6"/>
  <c r="F70" i="6" s="1"/>
  <c r="B69" i="6"/>
  <c r="D69" i="6" s="1"/>
  <c r="B68" i="6"/>
  <c r="D68" i="6" s="1"/>
  <c r="B67" i="6"/>
  <c r="D67" i="6" s="1"/>
  <c r="B66" i="6"/>
  <c r="D66" i="6" s="1"/>
  <c r="B65" i="6"/>
  <c r="D65" i="6" s="1"/>
  <c r="B63" i="6"/>
  <c r="D63" i="6" s="1"/>
  <c r="B64" i="6"/>
  <c r="D64" i="6" s="1"/>
  <c r="B62" i="6"/>
  <c r="F62" i="6" s="1"/>
  <c r="B61" i="6"/>
  <c r="D61" i="6" s="1"/>
  <c r="I304" i="87"/>
  <c r="M301" i="87"/>
  <c r="I301" i="87"/>
  <c r="J301" i="87" s="1"/>
  <c r="L301" i="87" s="1"/>
  <c r="M300" i="87"/>
  <c r="I300" i="87"/>
  <c r="J300" i="87" s="1"/>
  <c r="I299" i="87"/>
  <c r="J299" i="87" s="1"/>
  <c r="J298" i="87"/>
  <c r="I298" i="87"/>
  <c r="I297" i="87"/>
  <c r="J297" i="87" s="1"/>
  <c r="I296" i="87"/>
  <c r="J296" i="87" s="1"/>
  <c r="I295" i="87"/>
  <c r="J295" i="87" s="1"/>
  <c r="I294" i="87"/>
  <c r="J294" i="87" s="1"/>
  <c r="I293" i="87"/>
  <c r="J293" i="87" s="1"/>
  <c r="M292" i="87"/>
  <c r="I292" i="87"/>
  <c r="J292" i="87" s="1"/>
  <c r="I291" i="87"/>
  <c r="J291" i="87" s="1"/>
  <c r="I290" i="87"/>
  <c r="J290" i="87" s="1"/>
  <c r="I289" i="87"/>
  <c r="J289" i="87" s="1"/>
  <c r="J288" i="87"/>
  <c r="I288" i="87"/>
  <c r="I287" i="87"/>
  <c r="J287" i="87" s="1"/>
  <c r="J286" i="87"/>
  <c r="I286" i="87"/>
  <c r="J285" i="87"/>
  <c r="I285" i="87"/>
  <c r="M284" i="87"/>
  <c r="I284" i="87"/>
  <c r="J284" i="87" s="1"/>
  <c r="I283" i="87"/>
  <c r="J283" i="87" s="1"/>
  <c r="J282" i="87"/>
  <c r="I282" i="87"/>
  <c r="J281" i="87"/>
  <c r="I281" i="87"/>
  <c r="I280" i="87"/>
  <c r="J280" i="87" s="1"/>
  <c r="I279" i="87"/>
  <c r="J278" i="87"/>
  <c r="I278" i="87"/>
  <c r="M275" i="87"/>
  <c r="I275" i="87"/>
  <c r="J275" i="87" s="1"/>
  <c r="J274" i="87"/>
  <c r="I274" i="87"/>
  <c r="I273" i="87"/>
  <c r="J273" i="87" s="1"/>
  <c r="J272" i="87"/>
  <c r="I272" i="87"/>
  <c r="J271" i="87"/>
  <c r="I271" i="87"/>
  <c r="J270" i="87"/>
  <c r="I270" i="87"/>
  <c r="I269" i="87"/>
  <c r="J269" i="87" s="1"/>
  <c r="J268" i="87"/>
  <c r="I268" i="87"/>
  <c r="I267" i="87"/>
  <c r="J267" i="87" s="1"/>
  <c r="I266" i="87"/>
  <c r="J266" i="87" s="1"/>
  <c r="I265" i="87"/>
  <c r="J265" i="87" s="1"/>
  <c r="J264" i="87"/>
  <c r="I264" i="87"/>
  <c r="J263" i="87"/>
  <c r="I263" i="87"/>
  <c r="I262" i="87"/>
  <c r="J262" i="87" s="1"/>
  <c r="I261" i="87"/>
  <c r="J261" i="87" s="1"/>
  <c r="J260" i="87"/>
  <c r="I260" i="87"/>
  <c r="I259" i="87"/>
  <c r="J259" i="87" s="1"/>
  <c r="J258" i="87"/>
  <c r="I258" i="87"/>
  <c r="I257" i="87"/>
  <c r="J257" i="87" s="1"/>
  <c r="I256" i="87"/>
  <c r="J256" i="87" s="1"/>
  <c r="J255" i="87"/>
  <c r="I255" i="87"/>
  <c r="J254" i="87"/>
  <c r="I254" i="87"/>
  <c r="I253" i="87"/>
  <c r="J253" i="87" s="1"/>
  <c r="J252" i="87"/>
  <c r="I252" i="87"/>
  <c r="I251" i="87"/>
  <c r="J251" i="87" s="1"/>
  <c r="M249" i="87"/>
  <c r="J249" i="87"/>
  <c r="I249" i="87"/>
  <c r="J248" i="87"/>
  <c r="I248" i="87"/>
  <c r="J247" i="87"/>
  <c r="I247" i="87"/>
  <c r="I246" i="87"/>
  <c r="J246" i="87" s="1"/>
  <c r="J245" i="87"/>
  <c r="I245" i="87"/>
  <c r="I244" i="87"/>
  <c r="J244" i="87" s="1"/>
  <c r="I243" i="87"/>
  <c r="J243" i="87" s="1"/>
  <c r="I242" i="87"/>
  <c r="J242" i="87" s="1"/>
  <c r="I241" i="87"/>
  <c r="J241" i="87" s="1"/>
  <c r="I240" i="87"/>
  <c r="J240" i="87" s="1"/>
  <c r="M238" i="87"/>
  <c r="J238" i="87"/>
  <c r="I238" i="87"/>
  <c r="I237" i="87"/>
  <c r="J237" i="87" s="1"/>
  <c r="J236" i="87"/>
  <c r="I236" i="87"/>
  <c r="I235" i="87"/>
  <c r="J235" i="87" s="1"/>
  <c r="I234" i="87"/>
  <c r="J234" i="87" s="1"/>
  <c r="J233" i="87"/>
  <c r="I233" i="87"/>
  <c r="J232" i="87"/>
  <c r="I232" i="87"/>
  <c r="I231" i="87"/>
  <c r="J231" i="87" s="1"/>
  <c r="J230" i="87"/>
  <c r="I230" i="87"/>
  <c r="J229" i="87"/>
  <c r="I229" i="87"/>
  <c r="M227" i="87"/>
  <c r="I227" i="87"/>
  <c r="J227" i="87" s="1"/>
  <c r="I226" i="87"/>
  <c r="J226" i="87" s="1"/>
  <c r="I225" i="87"/>
  <c r="J225" i="87" s="1"/>
  <c r="I224" i="87"/>
  <c r="J224" i="87" s="1"/>
  <c r="I223" i="87"/>
  <c r="J223" i="87" s="1"/>
  <c r="I222" i="87"/>
  <c r="J222" i="87" s="1"/>
  <c r="I221" i="87"/>
  <c r="J221" i="87" s="1"/>
  <c r="I220" i="87"/>
  <c r="J220" i="87" s="1"/>
  <c r="J219" i="87"/>
  <c r="I219" i="87"/>
  <c r="I218" i="87"/>
  <c r="J218" i="87" s="1"/>
  <c r="M216" i="87"/>
  <c r="I216" i="87"/>
  <c r="J216" i="87" s="1"/>
  <c r="J215" i="87"/>
  <c r="I215" i="87"/>
  <c r="J214" i="87"/>
  <c r="I214" i="87"/>
  <c r="I213" i="87"/>
  <c r="J213" i="87" s="1"/>
  <c r="J212" i="87"/>
  <c r="I212" i="87"/>
  <c r="J211" i="87"/>
  <c r="I211" i="87"/>
  <c r="I210" i="87"/>
  <c r="J210" i="87" s="1"/>
  <c r="I209" i="87"/>
  <c r="J209" i="87" s="1"/>
  <c r="I208" i="87"/>
  <c r="J208" i="87" s="1"/>
  <c r="I207" i="87"/>
  <c r="J207" i="87" s="1"/>
  <c r="M205" i="87"/>
  <c r="J205" i="87"/>
  <c r="I205" i="87"/>
  <c r="I204" i="87"/>
  <c r="J204" i="87" s="1"/>
  <c r="I203" i="87"/>
  <c r="J203" i="87" s="1"/>
  <c r="I202" i="87"/>
  <c r="J202" i="87" s="1"/>
  <c r="I201" i="87"/>
  <c r="J201" i="87" s="1"/>
  <c r="J200" i="87"/>
  <c r="I200" i="87"/>
  <c r="I199" i="87"/>
  <c r="J199" i="87" s="1"/>
  <c r="M197" i="87"/>
  <c r="I197" i="87"/>
  <c r="J197" i="87" s="1"/>
  <c r="I196" i="87"/>
  <c r="J196" i="87" s="1"/>
  <c r="I195" i="87"/>
  <c r="J195" i="87" s="1"/>
  <c r="I194" i="87"/>
  <c r="J194" i="87" s="1"/>
  <c r="I193" i="87"/>
  <c r="J193" i="87" s="1"/>
  <c r="I192" i="87"/>
  <c r="J192" i="87" s="1"/>
  <c r="I191" i="87"/>
  <c r="J191" i="87" s="1"/>
  <c r="I190" i="87"/>
  <c r="J190" i="87" s="1"/>
  <c r="J189" i="87"/>
  <c r="I189" i="87"/>
  <c r="I188" i="87"/>
  <c r="J188" i="87" s="1"/>
  <c r="J180" i="87"/>
  <c r="B173" i="87"/>
  <c r="H172" i="87"/>
  <c r="H171" i="87"/>
  <c r="H170" i="87"/>
  <c r="H169" i="87"/>
  <c r="J169" i="87" s="1"/>
  <c r="L169" i="87" s="1"/>
  <c r="M169" i="87" s="1"/>
  <c r="H168" i="87"/>
  <c r="H167" i="87"/>
  <c r="H166" i="87"/>
  <c r="J165" i="87" s="1"/>
  <c r="L165" i="87" s="1"/>
  <c r="H165" i="87"/>
  <c r="H164" i="87"/>
  <c r="H163" i="87"/>
  <c r="H162" i="87"/>
  <c r="H161" i="87"/>
  <c r="J161" i="87" s="1"/>
  <c r="L161" i="87" s="1"/>
  <c r="H160" i="87"/>
  <c r="H159" i="87"/>
  <c r="H158" i="87"/>
  <c r="H157" i="87"/>
  <c r="H156" i="87"/>
  <c r="H155" i="87"/>
  <c r="H154" i="87"/>
  <c r="H153" i="87"/>
  <c r="H152" i="87"/>
  <c r="H151" i="87"/>
  <c r="H150" i="87"/>
  <c r="J149" i="87" s="1"/>
  <c r="L149" i="87" s="1"/>
  <c r="H149" i="87"/>
  <c r="H148" i="87"/>
  <c r="H147" i="87"/>
  <c r="J145" i="87" s="1"/>
  <c r="L145" i="87" s="1"/>
  <c r="H146" i="87"/>
  <c r="H145" i="87"/>
  <c r="H144" i="87"/>
  <c r="H143" i="87"/>
  <c r="H142" i="87"/>
  <c r="H141" i="87"/>
  <c r="H140" i="87"/>
  <c r="H139" i="87"/>
  <c r="H138" i="87"/>
  <c r="H137" i="87"/>
  <c r="H136" i="87"/>
  <c r="H135" i="87"/>
  <c r="H134" i="87"/>
  <c r="H133" i="87"/>
  <c r="H132" i="87"/>
  <c r="H131" i="87"/>
  <c r="H130" i="87"/>
  <c r="J129" i="87"/>
  <c r="L129" i="87" s="1"/>
  <c r="H129" i="87"/>
  <c r="H128" i="87"/>
  <c r="H127" i="87"/>
  <c r="H126" i="87"/>
  <c r="H125" i="87"/>
  <c r="H124" i="87"/>
  <c r="H123" i="87"/>
  <c r="H122" i="87"/>
  <c r="H121" i="87"/>
  <c r="H120" i="87"/>
  <c r="H119" i="87"/>
  <c r="H118" i="87"/>
  <c r="H117" i="87"/>
  <c r="H116" i="87"/>
  <c r="H115" i="87"/>
  <c r="H114" i="87"/>
  <c r="J113" i="87" s="1"/>
  <c r="L113" i="87" s="1"/>
  <c r="H113" i="87"/>
  <c r="H112" i="87"/>
  <c r="H111" i="87"/>
  <c r="H110" i="87"/>
  <c r="H109" i="87"/>
  <c r="H108" i="87"/>
  <c r="H107" i="87"/>
  <c r="H106" i="87"/>
  <c r="H105" i="87"/>
  <c r="J105" i="87" s="1"/>
  <c r="L105" i="87" s="1"/>
  <c r="M105" i="87" s="1"/>
  <c r="H104" i="87"/>
  <c r="H103" i="87"/>
  <c r="H102" i="87"/>
  <c r="H101" i="87"/>
  <c r="H100" i="87"/>
  <c r="H99" i="87"/>
  <c r="H98" i="87"/>
  <c r="J97" i="87" s="1"/>
  <c r="L97" i="87" s="1"/>
  <c r="H97" i="87"/>
  <c r="H96" i="87"/>
  <c r="H95" i="87"/>
  <c r="H94" i="87"/>
  <c r="H93" i="87"/>
  <c r="J93" i="87" s="1"/>
  <c r="L93" i="87" s="1"/>
  <c r="M93" i="87" s="1"/>
  <c r="H92" i="87"/>
  <c r="H91" i="87"/>
  <c r="H90" i="87"/>
  <c r="H89" i="87"/>
  <c r="H88" i="87"/>
  <c r="H87" i="87"/>
  <c r="H86" i="87"/>
  <c r="J85" i="87" s="1"/>
  <c r="L85" i="87" s="1"/>
  <c r="H85" i="87"/>
  <c r="H84" i="87"/>
  <c r="H83" i="87"/>
  <c r="H82" i="87"/>
  <c r="H81" i="87"/>
  <c r="J81" i="87" s="1"/>
  <c r="L81" i="87" s="1"/>
  <c r="H80" i="87"/>
  <c r="H79" i="87"/>
  <c r="H78" i="87"/>
  <c r="H77" i="87"/>
  <c r="H76" i="87"/>
  <c r="H75" i="87"/>
  <c r="H74" i="87"/>
  <c r="H73" i="87"/>
  <c r="J65" i="87"/>
  <c r="L65" i="87" s="1"/>
  <c r="H52" i="87"/>
  <c r="H51" i="87"/>
  <c r="H50" i="87"/>
  <c r="H49" i="87"/>
  <c r="H48" i="87"/>
  <c r="H47" i="87"/>
  <c r="H46" i="87"/>
  <c r="H45" i="87"/>
  <c r="H44" i="87"/>
  <c r="H43" i="87"/>
  <c r="H42" i="87"/>
  <c r="H41" i="87"/>
  <c r="H40" i="87"/>
  <c r="H39" i="87"/>
  <c r="H38" i="87"/>
  <c r="H37" i="87"/>
  <c r="H36" i="87"/>
  <c r="H35" i="87"/>
  <c r="H34" i="87"/>
  <c r="H33" i="87"/>
  <c r="H32" i="87"/>
  <c r="H31" i="87"/>
  <c r="H30" i="87"/>
  <c r="H29" i="87"/>
  <c r="H28" i="87"/>
  <c r="H27" i="87"/>
  <c r="H26" i="87"/>
  <c r="H25" i="87"/>
  <c r="H24" i="87"/>
  <c r="H23" i="87"/>
  <c r="H22" i="87"/>
  <c r="H21" i="87"/>
  <c r="H20" i="87"/>
  <c r="Q11" i="87"/>
  <c r="P11" i="87"/>
  <c r="N11" i="87"/>
  <c r="O10" i="87"/>
  <c r="O173" i="87" s="1"/>
  <c r="C7" i="87"/>
  <c r="C6" i="87"/>
  <c r="C5" i="87"/>
  <c r="C4" i="87"/>
  <c r="Q11" i="86"/>
  <c r="P11" i="86"/>
  <c r="N11" i="86"/>
  <c r="O10" i="86"/>
  <c r="Q11" i="85"/>
  <c r="P11" i="85"/>
  <c r="N11" i="85"/>
  <c r="O10" i="85"/>
  <c r="Q11" i="84"/>
  <c r="P11" i="84"/>
  <c r="N11" i="84"/>
  <c r="O10" i="84"/>
  <c r="Q11" i="83"/>
  <c r="P11" i="83"/>
  <c r="N11" i="83"/>
  <c r="O10" i="83"/>
  <c r="Q11" i="82"/>
  <c r="P11" i="82"/>
  <c r="N11" i="82"/>
  <c r="O10" i="82"/>
  <c r="Q11" i="81"/>
  <c r="P11" i="81"/>
  <c r="N11" i="81"/>
  <c r="O10" i="81"/>
  <c r="Q11" i="80"/>
  <c r="P11" i="80"/>
  <c r="N11" i="80"/>
  <c r="O10" i="80"/>
  <c r="Q11" i="79"/>
  <c r="P11" i="79"/>
  <c r="N11" i="79"/>
  <c r="O10" i="79"/>
  <c r="Q11" i="78"/>
  <c r="P11" i="78"/>
  <c r="N11" i="78"/>
  <c r="O10" i="78"/>
  <c r="Q11" i="77"/>
  <c r="P11" i="77"/>
  <c r="N11" i="77"/>
  <c r="O10" i="77"/>
  <c r="Q11" i="76"/>
  <c r="P11" i="76"/>
  <c r="N11" i="76"/>
  <c r="O10" i="76"/>
  <c r="Q11" i="75"/>
  <c r="P11" i="75"/>
  <c r="N11" i="75"/>
  <c r="O10" i="75"/>
  <c r="Q11" i="74"/>
  <c r="P11" i="74"/>
  <c r="N11" i="74"/>
  <c r="O10" i="74"/>
  <c r="Q11" i="73"/>
  <c r="P11" i="73"/>
  <c r="N11" i="73"/>
  <c r="O10" i="73"/>
  <c r="Q11" i="72"/>
  <c r="P11" i="72"/>
  <c r="N11" i="72"/>
  <c r="O10" i="72"/>
  <c r="Q11" i="71"/>
  <c r="P11" i="71"/>
  <c r="N11" i="71"/>
  <c r="O10" i="71"/>
  <c r="Q11" i="70"/>
  <c r="P11" i="70"/>
  <c r="N11" i="70"/>
  <c r="O10" i="70"/>
  <c r="Q11" i="69"/>
  <c r="P11" i="69"/>
  <c r="N11" i="69"/>
  <c r="O10" i="69"/>
  <c r="Q11" i="68"/>
  <c r="P11" i="68"/>
  <c r="N11" i="68"/>
  <c r="O10" i="68"/>
  <c r="Q11" i="67"/>
  <c r="P11" i="67"/>
  <c r="N11" i="67"/>
  <c r="O10" i="67"/>
  <c r="Q11" i="66"/>
  <c r="P11" i="66"/>
  <c r="N11" i="66"/>
  <c r="O10" i="66"/>
  <c r="Q11" i="65"/>
  <c r="P11" i="65"/>
  <c r="N11" i="65"/>
  <c r="O10" i="65"/>
  <c r="N11" i="64"/>
  <c r="O10" i="64"/>
  <c r="P11" i="64"/>
  <c r="C46" i="6"/>
  <c r="C47" i="6"/>
  <c r="C48" i="6"/>
  <c r="C49" i="6"/>
  <c r="C50" i="6"/>
  <c r="C51" i="6"/>
  <c r="C52" i="6"/>
  <c r="C53" i="6"/>
  <c r="C54" i="6"/>
  <c r="C55" i="6"/>
  <c r="C56" i="6"/>
  <c r="C57" i="6"/>
  <c r="C58" i="6"/>
  <c r="C59" i="6"/>
  <c r="C45" i="6"/>
  <c r="C30" i="6"/>
  <c r="C31" i="6"/>
  <c r="C32" i="6"/>
  <c r="C33" i="6"/>
  <c r="C34" i="6"/>
  <c r="C35" i="6"/>
  <c r="C36" i="6"/>
  <c r="C37" i="6"/>
  <c r="C38" i="6"/>
  <c r="C39" i="6"/>
  <c r="C40" i="6"/>
  <c r="C41" i="6"/>
  <c r="C42" i="6"/>
  <c r="C43" i="6"/>
  <c r="C29" i="6"/>
  <c r="C23" i="6"/>
  <c r="C24" i="6"/>
  <c r="C25" i="6"/>
  <c r="C26" i="6"/>
  <c r="C27" i="6"/>
  <c r="C22" i="6"/>
  <c r="Q17" i="65" l="1"/>
  <c r="Q13" i="65"/>
  <c r="Q17" i="67"/>
  <c r="Q165" i="67"/>
  <c r="Q133" i="67"/>
  <c r="Q101" i="67"/>
  <c r="Q69" i="67"/>
  <c r="Q37" i="67"/>
  <c r="Q129" i="67"/>
  <c r="Q97" i="67"/>
  <c r="Q33" i="67"/>
  <c r="Q109" i="67"/>
  <c r="Q73" i="67"/>
  <c r="Q161" i="67"/>
  <c r="Q65" i="67"/>
  <c r="Q77" i="67"/>
  <c r="Q137" i="67"/>
  <c r="Q157" i="67"/>
  <c r="Q125" i="67"/>
  <c r="Q93" i="67"/>
  <c r="Q61" i="67"/>
  <c r="Q29" i="67"/>
  <c r="Q121" i="67"/>
  <c r="Q57" i="67"/>
  <c r="Q25" i="67"/>
  <c r="Q105" i="67"/>
  <c r="Q153" i="67"/>
  <c r="Q89" i="67"/>
  <c r="Q13" i="67"/>
  <c r="Q149" i="67"/>
  <c r="Q117" i="67"/>
  <c r="Q85" i="67"/>
  <c r="Q53" i="67"/>
  <c r="Q21" i="67"/>
  <c r="Q141" i="67"/>
  <c r="Q169" i="67"/>
  <c r="Q145" i="67"/>
  <c r="Q113" i="67"/>
  <c r="Q81" i="67"/>
  <c r="Q49" i="67"/>
  <c r="Q45" i="67"/>
  <c r="Q41" i="67"/>
  <c r="Q17" i="69"/>
  <c r="Q141" i="69"/>
  <c r="Q109" i="69"/>
  <c r="Q77" i="69"/>
  <c r="Q45" i="69"/>
  <c r="Q41" i="69"/>
  <c r="Q85" i="69"/>
  <c r="Q145" i="69"/>
  <c r="Q169" i="69"/>
  <c r="Q137" i="69"/>
  <c r="Q105" i="69"/>
  <c r="Q73" i="69"/>
  <c r="Q165" i="69"/>
  <c r="Q133" i="69"/>
  <c r="Q101" i="69"/>
  <c r="Q69" i="69"/>
  <c r="Q37" i="69"/>
  <c r="Q33" i="69"/>
  <c r="Q21" i="69"/>
  <c r="Q113" i="69"/>
  <c r="Q161" i="69"/>
  <c r="Q129" i="69"/>
  <c r="Q97" i="69"/>
  <c r="Q65" i="69"/>
  <c r="Q53" i="69"/>
  <c r="Q81" i="69"/>
  <c r="Q157" i="69"/>
  <c r="Q125" i="69"/>
  <c r="Q93" i="69"/>
  <c r="Q61" i="69"/>
  <c r="Q29" i="69"/>
  <c r="Q13" i="69"/>
  <c r="Q117" i="69"/>
  <c r="Q153" i="69"/>
  <c r="Q121" i="69"/>
  <c r="Q89" i="69"/>
  <c r="Q57" i="69"/>
  <c r="Q25" i="69"/>
  <c r="Q149" i="69"/>
  <c r="Q49" i="69"/>
  <c r="Q17" i="71"/>
  <c r="Q157" i="71"/>
  <c r="Q125" i="71"/>
  <c r="Q93" i="71"/>
  <c r="Q61" i="71"/>
  <c r="Q29" i="71"/>
  <c r="Q165" i="71"/>
  <c r="Q65" i="71"/>
  <c r="Q13" i="71"/>
  <c r="Q153" i="71"/>
  <c r="Q121" i="71"/>
  <c r="Q89" i="71"/>
  <c r="Q57" i="71"/>
  <c r="Q25" i="71"/>
  <c r="Q129" i="71"/>
  <c r="Q149" i="71"/>
  <c r="Q117" i="71"/>
  <c r="Q85" i="71"/>
  <c r="Q53" i="71"/>
  <c r="Q21" i="71"/>
  <c r="Q37" i="71"/>
  <c r="Q145" i="71"/>
  <c r="Q113" i="71"/>
  <c r="Q81" i="71"/>
  <c r="Q49" i="71"/>
  <c r="Q101" i="71"/>
  <c r="Q33" i="71"/>
  <c r="Q141" i="71"/>
  <c r="Q109" i="71"/>
  <c r="Q77" i="71"/>
  <c r="Q45" i="71"/>
  <c r="Q69" i="71"/>
  <c r="Q97" i="71"/>
  <c r="Q169" i="71"/>
  <c r="Q137" i="71"/>
  <c r="Q105" i="71"/>
  <c r="Q73" i="71"/>
  <c r="Q41" i="71"/>
  <c r="Q133" i="71"/>
  <c r="Q161" i="71"/>
  <c r="Q13" i="73"/>
  <c r="Q145" i="73"/>
  <c r="Q113" i="73"/>
  <c r="Q81" i="73"/>
  <c r="Q49" i="73"/>
  <c r="Q141" i="73"/>
  <c r="Q109" i="73"/>
  <c r="Q77" i="73"/>
  <c r="Q45" i="73"/>
  <c r="Q17" i="73"/>
  <c r="Q169" i="73"/>
  <c r="Q137" i="73"/>
  <c r="Q105" i="73"/>
  <c r="Q73" i="73"/>
  <c r="Q41" i="73"/>
  <c r="Q161" i="73"/>
  <c r="Q129" i="73"/>
  <c r="Q97" i="73"/>
  <c r="Q65" i="73"/>
  <c r="Q33" i="73"/>
  <c r="Q157" i="73"/>
  <c r="Q125" i="73"/>
  <c r="Q93" i="73"/>
  <c r="Q61" i="73"/>
  <c r="Q29" i="73"/>
  <c r="Q101" i="73"/>
  <c r="Q21" i="73"/>
  <c r="Q121" i="73"/>
  <c r="Q89" i="73"/>
  <c r="Q165" i="73"/>
  <c r="Q85" i="73"/>
  <c r="Q153" i="73"/>
  <c r="Q69" i="73"/>
  <c r="Q117" i="73"/>
  <c r="Q149" i="73"/>
  <c r="Q57" i="73"/>
  <c r="Q133" i="73"/>
  <c r="Q53" i="73"/>
  <c r="Q37" i="73"/>
  <c r="Q25" i="73"/>
  <c r="Q161" i="75"/>
  <c r="Q129" i="75"/>
  <c r="Q97" i="75"/>
  <c r="Q65" i="75"/>
  <c r="Q33" i="75"/>
  <c r="Q157" i="75"/>
  <c r="Q125" i="75"/>
  <c r="Q93" i="75"/>
  <c r="Q61" i="75"/>
  <c r="Q29" i="75"/>
  <c r="Q17" i="75"/>
  <c r="Q153" i="75"/>
  <c r="Q121" i="75"/>
  <c r="Q89" i="75"/>
  <c r="Q57" i="75"/>
  <c r="Q25" i="75"/>
  <c r="Q145" i="75"/>
  <c r="Q113" i="75"/>
  <c r="Q81" i="75"/>
  <c r="Q49" i="75"/>
  <c r="Q141" i="75"/>
  <c r="Q109" i="75"/>
  <c r="Q77" i="75"/>
  <c r="Q45" i="75"/>
  <c r="Q137" i="75"/>
  <c r="Q53" i="75"/>
  <c r="Q149" i="75"/>
  <c r="Q133" i="75"/>
  <c r="Q41" i="75"/>
  <c r="Q117" i="75"/>
  <c r="Q37" i="75"/>
  <c r="Q13" i="75"/>
  <c r="Q105" i="75"/>
  <c r="Q21" i="75"/>
  <c r="Q101" i="75"/>
  <c r="Q73" i="75"/>
  <c r="Q69" i="75"/>
  <c r="Q169" i="75"/>
  <c r="Q85" i="75"/>
  <c r="Q165" i="75"/>
  <c r="Q161" i="79"/>
  <c r="Q129" i="79"/>
  <c r="Q97" i="79"/>
  <c r="Q65" i="79"/>
  <c r="Q33" i="79"/>
  <c r="Q157" i="79"/>
  <c r="Q125" i="79"/>
  <c r="Q93" i="79"/>
  <c r="Q61" i="79"/>
  <c r="Q29" i="79"/>
  <c r="Q17" i="79"/>
  <c r="Q153" i="79"/>
  <c r="Q121" i="79"/>
  <c r="Q89" i="79"/>
  <c r="Q57" i="79"/>
  <c r="Q25" i="79"/>
  <c r="Q149" i="79"/>
  <c r="Q145" i="79"/>
  <c r="Q113" i="79"/>
  <c r="Q81" i="79"/>
  <c r="Q49" i="79"/>
  <c r="Q141" i="79"/>
  <c r="Q109" i="79"/>
  <c r="Q77" i="79"/>
  <c r="Q45" i="79"/>
  <c r="Q133" i="79"/>
  <c r="Q41" i="79"/>
  <c r="Q117" i="79"/>
  <c r="Q37" i="79"/>
  <c r="Q105" i="79"/>
  <c r="Q21" i="79"/>
  <c r="Q53" i="79"/>
  <c r="Q101" i="79"/>
  <c r="Q165" i="79"/>
  <c r="Q137" i="79"/>
  <c r="Q85" i="79"/>
  <c r="Q13" i="79"/>
  <c r="Q169" i="79"/>
  <c r="Q73" i="79"/>
  <c r="Q69" i="79"/>
  <c r="Q145" i="81"/>
  <c r="Q113" i="81"/>
  <c r="Q81" i="81"/>
  <c r="Q49" i="81"/>
  <c r="Q141" i="81"/>
  <c r="Q109" i="81"/>
  <c r="Q77" i="81"/>
  <c r="Q45" i="81"/>
  <c r="Q169" i="81"/>
  <c r="Q137" i="81"/>
  <c r="Q105" i="81"/>
  <c r="Q73" i="81"/>
  <c r="Q41" i="81"/>
  <c r="Q17" i="81"/>
  <c r="Q165" i="81"/>
  <c r="Q133" i="81"/>
  <c r="Q101" i="81"/>
  <c r="Q69" i="81"/>
  <c r="Q37" i="81"/>
  <c r="Q161" i="81"/>
  <c r="Q129" i="81"/>
  <c r="Q97" i="81"/>
  <c r="Q65" i="81"/>
  <c r="Q33" i="81"/>
  <c r="Q157" i="81"/>
  <c r="Q125" i="81"/>
  <c r="Q93" i="81"/>
  <c r="Q61" i="81"/>
  <c r="Q29" i="81"/>
  <c r="Q85" i="81"/>
  <c r="Q57" i="81"/>
  <c r="Q53" i="81"/>
  <c r="Q117" i="81"/>
  <c r="Q153" i="81"/>
  <c r="Q25" i="81"/>
  <c r="Q13" i="81"/>
  <c r="Q149" i="81"/>
  <c r="Q21" i="81"/>
  <c r="Q89" i="81"/>
  <c r="Q121" i="81"/>
  <c r="Q169" i="83"/>
  <c r="Q137" i="83"/>
  <c r="Q105" i="83"/>
  <c r="Q73" i="83"/>
  <c r="Q41" i="83"/>
  <c r="Q165" i="83"/>
  <c r="Q133" i="83"/>
  <c r="Q101" i="83"/>
  <c r="Q69" i="83"/>
  <c r="Q37" i="83"/>
  <c r="Q17" i="83"/>
  <c r="Q161" i="83"/>
  <c r="Q129" i="83"/>
  <c r="Q97" i="83"/>
  <c r="Q65" i="83"/>
  <c r="Q33" i="83"/>
  <c r="Q157" i="83"/>
  <c r="Q125" i="83"/>
  <c r="Q93" i="83"/>
  <c r="Q61" i="83"/>
  <c r="Q29" i="83"/>
  <c r="Q153" i="83"/>
  <c r="Q121" i="83"/>
  <c r="Q89" i="83"/>
  <c r="Q57" i="83"/>
  <c r="Q25" i="83"/>
  <c r="Q149" i="83"/>
  <c r="Q117" i="83"/>
  <c r="Q85" i="83"/>
  <c r="Q53" i="83"/>
  <c r="Q21" i="83"/>
  <c r="Q141" i="83"/>
  <c r="Q113" i="83"/>
  <c r="Q145" i="83"/>
  <c r="Q109" i="83"/>
  <c r="Q13" i="83"/>
  <c r="Q81" i="83"/>
  <c r="Q77" i="83"/>
  <c r="Q49" i="83"/>
  <c r="Q45" i="83"/>
  <c r="Q17" i="85"/>
  <c r="Q153" i="85"/>
  <c r="Q121" i="85"/>
  <c r="Q89" i="85"/>
  <c r="Q57" i="85"/>
  <c r="Q25" i="85"/>
  <c r="Q149" i="85"/>
  <c r="Q117" i="85"/>
  <c r="Q85" i="85"/>
  <c r="Q53" i="85"/>
  <c r="Q21" i="85"/>
  <c r="Q145" i="85"/>
  <c r="Q113" i="85"/>
  <c r="Q81" i="85"/>
  <c r="Q49" i="85"/>
  <c r="Q141" i="85"/>
  <c r="Q109" i="85"/>
  <c r="Q77" i="85"/>
  <c r="Q45" i="85"/>
  <c r="Q169" i="85"/>
  <c r="Q137" i="85"/>
  <c r="Q105" i="85"/>
  <c r="Q73" i="85"/>
  <c r="Q41" i="85"/>
  <c r="Q165" i="85"/>
  <c r="Q133" i="85"/>
  <c r="Q101" i="85"/>
  <c r="Q69" i="85"/>
  <c r="Q37" i="85"/>
  <c r="Q93" i="85"/>
  <c r="Q65" i="85"/>
  <c r="Q61" i="85"/>
  <c r="Q13" i="85"/>
  <c r="Q161" i="85"/>
  <c r="Q33" i="85"/>
  <c r="Q157" i="85"/>
  <c r="Q29" i="85"/>
  <c r="Q125" i="85"/>
  <c r="Q97" i="85"/>
  <c r="Q129" i="85"/>
  <c r="Q25" i="65"/>
  <c r="Q145" i="77"/>
  <c r="Q113" i="77"/>
  <c r="Q81" i="77"/>
  <c r="Q49" i="77"/>
  <c r="Q141" i="77"/>
  <c r="Q109" i="77"/>
  <c r="Q77" i="77"/>
  <c r="Q45" i="77"/>
  <c r="Q169" i="77"/>
  <c r="Q137" i="77"/>
  <c r="Q105" i="77"/>
  <c r="Q73" i="77"/>
  <c r="Q41" i="77"/>
  <c r="Q13" i="77"/>
  <c r="Q161" i="77"/>
  <c r="Q129" i="77"/>
  <c r="Q97" i="77"/>
  <c r="Q65" i="77"/>
  <c r="Q33" i="77"/>
  <c r="Q157" i="77"/>
  <c r="Q125" i="77"/>
  <c r="Q93" i="77"/>
  <c r="Q61" i="77"/>
  <c r="Q29" i="77"/>
  <c r="Q89" i="77"/>
  <c r="Q117" i="77"/>
  <c r="Q17" i="77"/>
  <c r="Q165" i="77"/>
  <c r="Q85" i="77"/>
  <c r="Q153" i="77"/>
  <c r="Q69" i="77"/>
  <c r="Q25" i="77"/>
  <c r="Q21" i="77"/>
  <c r="Q149" i="77"/>
  <c r="Q57" i="77"/>
  <c r="Q133" i="77"/>
  <c r="Q53" i="77"/>
  <c r="Q101" i="77"/>
  <c r="Q121" i="77"/>
  <c r="Q37" i="77"/>
  <c r="Q13" i="68"/>
  <c r="Q17" i="68"/>
  <c r="Q13" i="72"/>
  <c r="Q169" i="72"/>
  <c r="Q137" i="72"/>
  <c r="Q105" i="72"/>
  <c r="Q165" i="72"/>
  <c r="Q17" i="72"/>
  <c r="Q161" i="72"/>
  <c r="Q129" i="72"/>
  <c r="Q153" i="72"/>
  <c r="Q121" i="72"/>
  <c r="Q149" i="72"/>
  <c r="Q117" i="72"/>
  <c r="Q101" i="72"/>
  <c r="Q69" i="72"/>
  <c r="Q37" i="72"/>
  <c r="Q73" i="72"/>
  <c r="Q157" i="72"/>
  <c r="Q97" i="72"/>
  <c r="Q65" i="72"/>
  <c r="Q33" i="72"/>
  <c r="Q77" i="72"/>
  <c r="Q145" i="72"/>
  <c r="Q93" i="72"/>
  <c r="Q61" i="72"/>
  <c r="Q29" i="72"/>
  <c r="Q45" i="72"/>
  <c r="Q41" i="72"/>
  <c r="Q141" i="72"/>
  <c r="Q89" i="72"/>
  <c r="Q57" i="72"/>
  <c r="Q25" i="72"/>
  <c r="Q133" i="72"/>
  <c r="Q85" i="72"/>
  <c r="Q53" i="72"/>
  <c r="Q21" i="72"/>
  <c r="Q113" i="72"/>
  <c r="Q109" i="72"/>
  <c r="Q125" i="72"/>
  <c r="Q81" i="72"/>
  <c r="Q49" i="72"/>
  <c r="Q169" i="76"/>
  <c r="Q137" i="76"/>
  <c r="Q105" i="76"/>
  <c r="Q73" i="76"/>
  <c r="Q41" i="76"/>
  <c r="Q165" i="76"/>
  <c r="Q133" i="76"/>
  <c r="Q101" i="76"/>
  <c r="Q69" i="76"/>
  <c r="Q37" i="76"/>
  <c r="Q13" i="76"/>
  <c r="Q161" i="76"/>
  <c r="Q129" i="76"/>
  <c r="Q97" i="76"/>
  <c r="Q65" i="76"/>
  <c r="Q33" i="76"/>
  <c r="Q153" i="76"/>
  <c r="Q121" i="76"/>
  <c r="Q89" i="76"/>
  <c r="Q57" i="76"/>
  <c r="Q25" i="76"/>
  <c r="Q149" i="76"/>
  <c r="Q117" i="76"/>
  <c r="Q85" i="76"/>
  <c r="Q53" i="76"/>
  <c r="Q21" i="76"/>
  <c r="Q17" i="76"/>
  <c r="Q157" i="76"/>
  <c r="Q77" i="76"/>
  <c r="Q145" i="76"/>
  <c r="Q61" i="76"/>
  <c r="Q93" i="76"/>
  <c r="Q141" i="76"/>
  <c r="Q49" i="76"/>
  <c r="Q125" i="76"/>
  <c r="Q45" i="76"/>
  <c r="Q113" i="76"/>
  <c r="Q29" i="76"/>
  <c r="Q109" i="76"/>
  <c r="Q81" i="76"/>
  <c r="Q13" i="78"/>
  <c r="Q153" i="78"/>
  <c r="Q121" i="78"/>
  <c r="Q89" i="78"/>
  <c r="Q57" i="78"/>
  <c r="Q25" i="78"/>
  <c r="Q149" i="78"/>
  <c r="Q117" i="78"/>
  <c r="Q85" i="78"/>
  <c r="Q53" i="78"/>
  <c r="Q21" i="78"/>
  <c r="Q17" i="78"/>
  <c r="Q145" i="78"/>
  <c r="Q113" i="78"/>
  <c r="Q81" i="78"/>
  <c r="Q49" i="78"/>
  <c r="Q169" i="78"/>
  <c r="Q137" i="78"/>
  <c r="Q105" i="78"/>
  <c r="Q73" i="78"/>
  <c r="Q41" i="78"/>
  <c r="Q165" i="78"/>
  <c r="Q133" i="78"/>
  <c r="Q101" i="78"/>
  <c r="Q69" i="78"/>
  <c r="Q37" i="78"/>
  <c r="Q109" i="78"/>
  <c r="Q29" i="78"/>
  <c r="Q125" i="78"/>
  <c r="Q97" i="78"/>
  <c r="Q93" i="78"/>
  <c r="Q161" i="78"/>
  <c r="Q77" i="78"/>
  <c r="Q157" i="78"/>
  <c r="Q65" i="78"/>
  <c r="Q129" i="78"/>
  <c r="Q141" i="78"/>
  <c r="Q61" i="78"/>
  <c r="Q45" i="78"/>
  <c r="Q33" i="78"/>
  <c r="Q145" i="84"/>
  <c r="Q113" i="84"/>
  <c r="Q81" i="84"/>
  <c r="Q49" i="84"/>
  <c r="Q141" i="84"/>
  <c r="Q109" i="84"/>
  <c r="Q77" i="84"/>
  <c r="Q45" i="84"/>
  <c r="Q169" i="84"/>
  <c r="Q137" i="84"/>
  <c r="Q105" i="84"/>
  <c r="Q73" i="84"/>
  <c r="Q41" i="84"/>
  <c r="Q165" i="84"/>
  <c r="Q133" i="84"/>
  <c r="Q101" i="84"/>
  <c r="Q69" i="84"/>
  <c r="Q37" i="84"/>
  <c r="Q161" i="84"/>
  <c r="Q129" i="84"/>
  <c r="Q97" i="84"/>
  <c r="Q65" i="84"/>
  <c r="Q33" i="84"/>
  <c r="Q13" i="84"/>
  <c r="Q157" i="84"/>
  <c r="Q125" i="84"/>
  <c r="Q93" i="84"/>
  <c r="Q61" i="84"/>
  <c r="Q29" i="84"/>
  <c r="Q117" i="84"/>
  <c r="Q121" i="84"/>
  <c r="Q89" i="84"/>
  <c r="Q85" i="84"/>
  <c r="Q57" i="84"/>
  <c r="Q17" i="84"/>
  <c r="Q53" i="84"/>
  <c r="Q21" i="84"/>
  <c r="Q153" i="84"/>
  <c r="Q25" i="84"/>
  <c r="Q149" i="84"/>
  <c r="Q161" i="86"/>
  <c r="Q129" i="86"/>
  <c r="Q97" i="86"/>
  <c r="Q65" i="86"/>
  <c r="Q33" i="86"/>
  <c r="Q13" i="86"/>
  <c r="Q157" i="86"/>
  <c r="Q125" i="86"/>
  <c r="Q93" i="86"/>
  <c r="Q61" i="86"/>
  <c r="Q29" i="86"/>
  <c r="Q153" i="86"/>
  <c r="Q121" i="86"/>
  <c r="Q89" i="86"/>
  <c r="Q57" i="86"/>
  <c r="Q25" i="86"/>
  <c r="Q149" i="86"/>
  <c r="Q117" i="86"/>
  <c r="Q85" i="86"/>
  <c r="Q53" i="86"/>
  <c r="Q21" i="86"/>
  <c r="Q17" i="86"/>
  <c r="Q145" i="86"/>
  <c r="Q113" i="86"/>
  <c r="Q81" i="86"/>
  <c r="Q49" i="86"/>
  <c r="Q141" i="86"/>
  <c r="Q109" i="86"/>
  <c r="Q77" i="86"/>
  <c r="Q45" i="86"/>
  <c r="Q69" i="86"/>
  <c r="Q169" i="86"/>
  <c r="Q41" i="86"/>
  <c r="Q165" i="86"/>
  <c r="Q37" i="86"/>
  <c r="Q137" i="86"/>
  <c r="Q133" i="86"/>
  <c r="Q105" i="86"/>
  <c r="Q101" i="86"/>
  <c r="Q73" i="86"/>
  <c r="Q153" i="87"/>
  <c r="Q121" i="87"/>
  <c r="Q89" i="87"/>
  <c r="Q57" i="87"/>
  <c r="Q25" i="87"/>
  <c r="Q17" i="87"/>
  <c r="Q149" i="87"/>
  <c r="Q117" i="87"/>
  <c r="Q85" i="87"/>
  <c r="Q53" i="87"/>
  <c r="Q21" i="87"/>
  <c r="Q145" i="87"/>
  <c r="Q113" i="87"/>
  <c r="Q81" i="87"/>
  <c r="Q49" i="87"/>
  <c r="Q13" i="87"/>
  <c r="Q141" i="87"/>
  <c r="Q109" i="87"/>
  <c r="Q77" i="87"/>
  <c r="Q45" i="87"/>
  <c r="Q169" i="87"/>
  <c r="Q137" i="87"/>
  <c r="Q105" i="87"/>
  <c r="Q73" i="87"/>
  <c r="Q41" i="87"/>
  <c r="Q165" i="87"/>
  <c r="Q133" i="87"/>
  <c r="Q101" i="87"/>
  <c r="Q69" i="87"/>
  <c r="Q37" i="87"/>
  <c r="Q61" i="87"/>
  <c r="Q65" i="87"/>
  <c r="Q161" i="87"/>
  <c r="Q33" i="87"/>
  <c r="Q93" i="87"/>
  <c r="Q157" i="87"/>
  <c r="Q29" i="87"/>
  <c r="Q129" i="87"/>
  <c r="Q125" i="87"/>
  <c r="Q97" i="87"/>
  <c r="Q17" i="70"/>
  <c r="Q13" i="70"/>
  <c r="Q149" i="70"/>
  <c r="Q117" i="70"/>
  <c r="Q85" i="70"/>
  <c r="Q53" i="70"/>
  <c r="Q21" i="70"/>
  <c r="Q157" i="70"/>
  <c r="Q121" i="70"/>
  <c r="Q145" i="70"/>
  <c r="Q113" i="70"/>
  <c r="Q81" i="70"/>
  <c r="Q49" i="70"/>
  <c r="Q61" i="70"/>
  <c r="Q25" i="70"/>
  <c r="Q141" i="70"/>
  <c r="Q109" i="70"/>
  <c r="Q77" i="70"/>
  <c r="Q45" i="70"/>
  <c r="Q29" i="70"/>
  <c r="Q153" i="70"/>
  <c r="Q169" i="70"/>
  <c r="Q137" i="70"/>
  <c r="Q105" i="70"/>
  <c r="Q73" i="70"/>
  <c r="Q41" i="70"/>
  <c r="Q165" i="70"/>
  <c r="Q133" i="70"/>
  <c r="Q101" i="70"/>
  <c r="Q69" i="70"/>
  <c r="Q37" i="70"/>
  <c r="Q93" i="70"/>
  <c r="Q57" i="70"/>
  <c r="Q161" i="70"/>
  <c r="Q129" i="70"/>
  <c r="Q97" i="70"/>
  <c r="Q65" i="70"/>
  <c r="Q33" i="70"/>
  <c r="Q125" i="70"/>
  <c r="Q89" i="70"/>
  <c r="Q13" i="74"/>
  <c r="Q153" i="74"/>
  <c r="Q121" i="74"/>
  <c r="Q89" i="74"/>
  <c r="Q57" i="74"/>
  <c r="Q25" i="74"/>
  <c r="Q149" i="74"/>
  <c r="Q117" i="74"/>
  <c r="Q85" i="74"/>
  <c r="Q53" i="74"/>
  <c r="Q21" i="74"/>
  <c r="Q145" i="74"/>
  <c r="Q113" i="74"/>
  <c r="Q81" i="74"/>
  <c r="Q49" i="74"/>
  <c r="Q17" i="74"/>
  <c r="Q169" i="74"/>
  <c r="Q137" i="74"/>
  <c r="Q105" i="74"/>
  <c r="Q73" i="74"/>
  <c r="Q41" i="74"/>
  <c r="Q165" i="74"/>
  <c r="Q133" i="74"/>
  <c r="Q101" i="74"/>
  <c r="Q69" i="74"/>
  <c r="Q37" i="74"/>
  <c r="Q125" i="74"/>
  <c r="Q33" i="74"/>
  <c r="Q109" i="74"/>
  <c r="Q29" i="74"/>
  <c r="Q129" i="74"/>
  <c r="Q97" i="74"/>
  <c r="Q61" i="74"/>
  <c r="Q45" i="74"/>
  <c r="Q93" i="74"/>
  <c r="Q141" i="74"/>
  <c r="Q161" i="74"/>
  <c r="Q77" i="74"/>
  <c r="Q157" i="74"/>
  <c r="Q65" i="74"/>
  <c r="Q161" i="82"/>
  <c r="Q129" i="82"/>
  <c r="Q97" i="82"/>
  <c r="Q65" i="82"/>
  <c r="Q33" i="82"/>
  <c r="Q157" i="82"/>
  <c r="Q125" i="82"/>
  <c r="Q93" i="82"/>
  <c r="Q61" i="82"/>
  <c r="Q29" i="82"/>
  <c r="Q153" i="82"/>
  <c r="Q121" i="82"/>
  <c r="Q89" i="82"/>
  <c r="Q57" i="82"/>
  <c r="Q25" i="82"/>
  <c r="Q17" i="82"/>
  <c r="Q149" i="82"/>
  <c r="Q117" i="82"/>
  <c r="Q85" i="82"/>
  <c r="Q53" i="82"/>
  <c r="Q21" i="82"/>
  <c r="Q145" i="82"/>
  <c r="Q113" i="82"/>
  <c r="Q81" i="82"/>
  <c r="Q49" i="82"/>
  <c r="Q141" i="82"/>
  <c r="Q109" i="82"/>
  <c r="Q77" i="82"/>
  <c r="Q45" i="82"/>
  <c r="Q165" i="82"/>
  <c r="Q37" i="82"/>
  <c r="Q69" i="82"/>
  <c r="Q137" i="82"/>
  <c r="Q13" i="82"/>
  <c r="Q133" i="82"/>
  <c r="Q169" i="82"/>
  <c r="Q105" i="82"/>
  <c r="Q101" i="82"/>
  <c r="Q73" i="82"/>
  <c r="Q41" i="82"/>
  <c r="Q17" i="66"/>
  <c r="Q13" i="66"/>
  <c r="Q169" i="80"/>
  <c r="Q137" i="80"/>
  <c r="Q105" i="80"/>
  <c r="Q73" i="80"/>
  <c r="Q41" i="80"/>
  <c r="Q165" i="80"/>
  <c r="Q133" i="80"/>
  <c r="Q101" i="80"/>
  <c r="Q69" i="80"/>
  <c r="Q37" i="80"/>
  <c r="Q17" i="80"/>
  <c r="Q161" i="80"/>
  <c r="Q129" i="80"/>
  <c r="Q97" i="80"/>
  <c r="Q65" i="80"/>
  <c r="Q33" i="80"/>
  <c r="Q157" i="80"/>
  <c r="Q125" i="80"/>
  <c r="Q93" i="80"/>
  <c r="Q61" i="80"/>
  <c r="Q29" i="80"/>
  <c r="Q153" i="80"/>
  <c r="Q121" i="80"/>
  <c r="Q89" i="80"/>
  <c r="Q57" i="80"/>
  <c r="Q25" i="80"/>
  <c r="Q149" i="80"/>
  <c r="Q117" i="80"/>
  <c r="Q85" i="80"/>
  <c r="Q53" i="80"/>
  <c r="Q21" i="80"/>
  <c r="Q109" i="80"/>
  <c r="Q81" i="80"/>
  <c r="Q113" i="80"/>
  <c r="Q77" i="80"/>
  <c r="Q49" i="80"/>
  <c r="Q45" i="80"/>
  <c r="Q141" i="80"/>
  <c r="Q13" i="80"/>
  <c r="Q145" i="80"/>
  <c r="D189" i="6"/>
  <c r="D94" i="6"/>
  <c r="H77" i="6"/>
  <c r="N21" i="70"/>
  <c r="N21" i="72"/>
  <c r="N21" i="74"/>
  <c r="N21" i="76"/>
  <c r="N21" i="78"/>
  <c r="N21" i="80"/>
  <c r="N21" i="82"/>
  <c r="N21" i="84"/>
  <c r="N21" i="86"/>
  <c r="N21" i="87"/>
  <c r="P21" i="84"/>
  <c r="N21" i="67"/>
  <c r="N21" i="69"/>
  <c r="N21" i="71"/>
  <c r="N21" i="73"/>
  <c r="N21" i="75"/>
  <c r="N21" i="77"/>
  <c r="N21" i="79"/>
  <c r="N21" i="81"/>
  <c r="N21" i="83"/>
  <c r="N21" i="85"/>
  <c r="H85" i="6"/>
  <c r="F98" i="6"/>
  <c r="D120" i="6"/>
  <c r="F150" i="6"/>
  <c r="D163" i="6"/>
  <c r="F189" i="6"/>
  <c r="F198" i="6"/>
  <c r="F263" i="6"/>
  <c r="D275" i="6"/>
  <c r="D347" i="6"/>
  <c r="F349" i="6"/>
  <c r="D369" i="6"/>
  <c r="H406" i="6"/>
  <c r="I406" i="6" s="1"/>
  <c r="F286" i="6"/>
  <c r="H83" i="6"/>
  <c r="F77" i="6"/>
  <c r="H93" i="6"/>
  <c r="H114" i="6"/>
  <c r="H141" i="6"/>
  <c r="H147" i="6"/>
  <c r="F160" i="6"/>
  <c r="F180" i="6"/>
  <c r="H203" i="6"/>
  <c r="I203" i="6" s="1"/>
  <c r="D198" i="6"/>
  <c r="H247" i="6"/>
  <c r="I247" i="6" s="1"/>
  <c r="D263" i="6"/>
  <c r="D283" i="6"/>
  <c r="H272" i="6"/>
  <c r="D299" i="6"/>
  <c r="H309" i="6"/>
  <c r="D346" i="6"/>
  <c r="F361" i="6"/>
  <c r="H379" i="6"/>
  <c r="I379" i="6" s="1"/>
  <c r="H391" i="6"/>
  <c r="I391" i="6" s="1"/>
  <c r="D397" i="6"/>
  <c r="H405" i="6"/>
  <c r="I405" i="6" s="1"/>
  <c r="H107" i="6"/>
  <c r="I107" i="6" s="1"/>
  <c r="H155" i="6"/>
  <c r="I155" i="6" s="1"/>
  <c r="F145" i="6"/>
  <c r="F170" i="6"/>
  <c r="H177" i="6"/>
  <c r="F203" i="6"/>
  <c r="F194" i="6"/>
  <c r="F247" i="6"/>
  <c r="F253" i="6"/>
  <c r="F262" i="6"/>
  <c r="F282" i="6"/>
  <c r="F272" i="6"/>
  <c r="H298" i="6"/>
  <c r="I298" i="6" s="1"/>
  <c r="H301" i="6"/>
  <c r="D307" i="6"/>
  <c r="F344" i="6"/>
  <c r="F378" i="6"/>
  <c r="F397" i="6"/>
  <c r="F404" i="6"/>
  <c r="F101" i="6"/>
  <c r="D407" i="6"/>
  <c r="F84" i="6"/>
  <c r="H105" i="6"/>
  <c r="I105" i="6" s="1"/>
  <c r="F131" i="6"/>
  <c r="H153" i="6"/>
  <c r="I153" i="6" s="1"/>
  <c r="D145" i="6"/>
  <c r="D170" i="6"/>
  <c r="F202" i="6"/>
  <c r="D194" i="6"/>
  <c r="F205" i="6"/>
  <c r="F213" i="6"/>
  <c r="F234" i="6"/>
  <c r="H244" i="6"/>
  <c r="H267" i="6"/>
  <c r="I267" i="6" s="1"/>
  <c r="H259" i="6"/>
  <c r="D282" i="6"/>
  <c r="F298" i="6"/>
  <c r="D315" i="6"/>
  <c r="F304" i="6"/>
  <c r="F343" i="6"/>
  <c r="D360" i="6"/>
  <c r="D378" i="6"/>
  <c r="H388" i="6"/>
  <c r="H411" i="6"/>
  <c r="I411" i="6" s="1"/>
  <c r="D402" i="6"/>
  <c r="D105" i="6"/>
  <c r="H97" i="6"/>
  <c r="F139" i="6"/>
  <c r="D131" i="6"/>
  <c r="D142" i="6"/>
  <c r="F168" i="6"/>
  <c r="F173" i="6"/>
  <c r="F174" i="6"/>
  <c r="D202" i="6"/>
  <c r="H193" i="6"/>
  <c r="H205" i="6"/>
  <c r="H210" i="6"/>
  <c r="D237" i="6"/>
  <c r="D243" i="6"/>
  <c r="D267" i="6"/>
  <c r="D257" i="6"/>
  <c r="H280" i="6"/>
  <c r="I280" i="6" s="1"/>
  <c r="D343" i="6"/>
  <c r="H395" i="6"/>
  <c r="I395" i="6" s="1"/>
  <c r="D386" i="6"/>
  <c r="D401" i="6"/>
  <c r="D102" i="6"/>
  <c r="F106" i="6"/>
  <c r="D139" i="6"/>
  <c r="H128" i="6"/>
  <c r="H167" i="6"/>
  <c r="I167" i="6" s="1"/>
  <c r="H185" i="6"/>
  <c r="I185" i="6" s="1"/>
  <c r="D193" i="6"/>
  <c r="H218" i="6"/>
  <c r="I218" i="6" s="1"/>
  <c r="D208" i="6"/>
  <c r="H231" i="6"/>
  <c r="I231" i="6" s="1"/>
  <c r="H251" i="6"/>
  <c r="I251" i="6" s="1"/>
  <c r="F242" i="6"/>
  <c r="H265" i="6"/>
  <c r="I265" i="6" s="1"/>
  <c r="F254" i="6"/>
  <c r="H279" i="6"/>
  <c r="I279" i="6" s="1"/>
  <c r="F295" i="6"/>
  <c r="F313" i="6"/>
  <c r="H375" i="6"/>
  <c r="I375" i="6" s="1"/>
  <c r="D395" i="6"/>
  <c r="D97" i="6"/>
  <c r="F128" i="6"/>
  <c r="D151" i="6"/>
  <c r="D251" i="6"/>
  <c r="D242" i="6"/>
  <c r="F279" i="6"/>
  <c r="D290" i="6"/>
  <c r="F375" i="6"/>
  <c r="H407" i="6"/>
  <c r="I407" i="6" s="1"/>
  <c r="F405" i="6"/>
  <c r="D403" i="6"/>
  <c r="H400" i="6"/>
  <c r="I400" i="6" s="1"/>
  <c r="H409" i="6"/>
  <c r="I409" i="6" s="1"/>
  <c r="H402" i="6"/>
  <c r="I402" i="6" s="1"/>
  <c r="F400" i="6"/>
  <c r="H404" i="6"/>
  <c r="I404" i="6" s="1"/>
  <c r="H408" i="6"/>
  <c r="I408" i="6" s="1"/>
  <c r="F406" i="6"/>
  <c r="H398" i="6"/>
  <c r="I398" i="6" s="1"/>
  <c r="H410" i="6"/>
  <c r="I410" i="6" s="1"/>
  <c r="H401" i="6"/>
  <c r="I401" i="6" s="1"/>
  <c r="F398" i="6"/>
  <c r="F410" i="6"/>
  <c r="H403" i="6"/>
  <c r="I403" i="6" s="1"/>
  <c r="D381" i="6"/>
  <c r="H393" i="6"/>
  <c r="I393" i="6" s="1"/>
  <c r="F388" i="6"/>
  <c r="H385" i="6"/>
  <c r="H382" i="6"/>
  <c r="F393" i="6"/>
  <c r="H390" i="6"/>
  <c r="F385" i="6"/>
  <c r="F382" i="6"/>
  <c r="F390" i="6"/>
  <c r="H387" i="6"/>
  <c r="H392" i="6"/>
  <c r="I392" i="6" s="1"/>
  <c r="F387" i="6"/>
  <c r="H384" i="6"/>
  <c r="F392" i="6"/>
  <c r="H389" i="6"/>
  <c r="F384" i="6"/>
  <c r="F389" i="6"/>
  <c r="H386" i="6"/>
  <c r="D376" i="6"/>
  <c r="F373" i="6"/>
  <c r="H370" i="6"/>
  <c r="D368" i="6"/>
  <c r="D373" i="6"/>
  <c r="F370" i="6"/>
  <c r="H367" i="6"/>
  <c r="D365" i="6"/>
  <c r="H372" i="6"/>
  <c r="F367" i="6"/>
  <c r="F365" i="6"/>
  <c r="H377" i="6"/>
  <c r="I377" i="6" s="1"/>
  <c r="F372" i="6"/>
  <c r="H369" i="6"/>
  <c r="H366" i="6"/>
  <c r="H374" i="6"/>
  <c r="F366" i="6"/>
  <c r="H371" i="6"/>
  <c r="F379" i="6"/>
  <c r="H376" i="6"/>
  <c r="I376" i="6" s="1"/>
  <c r="F371" i="6"/>
  <c r="H368" i="6"/>
  <c r="D363" i="6"/>
  <c r="F360" i="6"/>
  <c r="H357" i="6"/>
  <c r="D355" i="6"/>
  <c r="F352" i="6"/>
  <c r="H362" i="6"/>
  <c r="I362" i="6" s="1"/>
  <c r="F357" i="6"/>
  <c r="H354" i="6"/>
  <c r="D352" i="6"/>
  <c r="F362" i="6"/>
  <c r="H359" i="6"/>
  <c r="I359" i="6" s="1"/>
  <c r="F354" i="6"/>
  <c r="F359" i="6"/>
  <c r="H356" i="6"/>
  <c r="F356" i="6"/>
  <c r="H353" i="6"/>
  <c r="H358" i="6"/>
  <c r="F353" i="6"/>
  <c r="H350" i="6"/>
  <c r="H363" i="6"/>
  <c r="I363" i="6" s="1"/>
  <c r="F358" i="6"/>
  <c r="H355" i="6"/>
  <c r="F350" i="6"/>
  <c r="H333" i="6"/>
  <c r="F345" i="6"/>
  <c r="H342" i="6"/>
  <c r="D340" i="6"/>
  <c r="F337" i="6"/>
  <c r="F334" i="6"/>
  <c r="H347" i="6"/>
  <c r="I347" i="6" s="1"/>
  <c r="D345" i="6"/>
  <c r="F342" i="6"/>
  <c r="H339" i="6"/>
  <c r="D337" i="6"/>
  <c r="D334" i="6"/>
  <c r="H344" i="6"/>
  <c r="I344" i="6" s="1"/>
  <c r="F339" i="6"/>
  <c r="H336" i="6"/>
  <c r="H341" i="6"/>
  <c r="F336" i="6"/>
  <c r="H346" i="6"/>
  <c r="I346" i="6" s="1"/>
  <c r="F341" i="6"/>
  <c r="H338" i="6"/>
  <c r="F338" i="6"/>
  <c r="H335" i="6"/>
  <c r="D333" i="6"/>
  <c r="H340" i="6"/>
  <c r="I303" i="87"/>
  <c r="J77" i="87"/>
  <c r="L77" i="87" s="1"/>
  <c r="M77" i="87" s="1"/>
  <c r="J153" i="87"/>
  <c r="L153" i="87" s="1"/>
  <c r="M153" i="87" s="1"/>
  <c r="L292" i="87"/>
  <c r="J117" i="87"/>
  <c r="L117" i="87" s="1"/>
  <c r="M117" i="87" s="1"/>
  <c r="J125" i="87"/>
  <c r="L125" i="87" s="1"/>
  <c r="M125" i="87" s="1"/>
  <c r="J137" i="87"/>
  <c r="L137" i="87" s="1"/>
  <c r="M137" i="87" s="1"/>
  <c r="J89" i="87"/>
  <c r="L89" i="87" s="1"/>
  <c r="M89" i="87" s="1"/>
  <c r="F329" i="6"/>
  <c r="J33" i="87"/>
  <c r="L33" i="87" s="1"/>
  <c r="J49" i="87"/>
  <c r="L49" i="87" s="1"/>
  <c r="J73" i="87"/>
  <c r="L73" i="87" s="1"/>
  <c r="M73" i="87" s="1"/>
  <c r="J37" i="87"/>
  <c r="L37" i="87" s="1"/>
  <c r="P37" i="87" s="1"/>
  <c r="J45" i="87"/>
  <c r="L45" i="87" s="1"/>
  <c r="M45" i="87" s="1"/>
  <c r="J101" i="87"/>
  <c r="L101" i="87" s="1"/>
  <c r="J109" i="87"/>
  <c r="L109" i="87" s="1"/>
  <c r="M109" i="87" s="1"/>
  <c r="J121" i="87"/>
  <c r="L121" i="87" s="1"/>
  <c r="M121" i="87" s="1"/>
  <c r="J157" i="87"/>
  <c r="L157" i="87" s="1"/>
  <c r="M157" i="87" s="1"/>
  <c r="J69" i="87"/>
  <c r="L69" i="87" s="1"/>
  <c r="J21" i="87"/>
  <c r="L21" i="87" s="1"/>
  <c r="M21" i="87" s="1"/>
  <c r="J133" i="87"/>
  <c r="L133" i="87" s="1"/>
  <c r="M133" i="87" s="1"/>
  <c r="J141" i="87"/>
  <c r="L141" i="87" s="1"/>
  <c r="M141" i="87" s="1"/>
  <c r="L216" i="87"/>
  <c r="H330" i="6"/>
  <c r="I330" i="6" s="1"/>
  <c r="F321" i="6"/>
  <c r="F330" i="6"/>
  <c r="D321" i="6"/>
  <c r="D320" i="6"/>
  <c r="D329" i="6"/>
  <c r="F318" i="6"/>
  <c r="D328" i="6"/>
  <c r="H326" i="6"/>
  <c r="F325" i="6"/>
  <c r="H317" i="6"/>
  <c r="D324" i="6"/>
  <c r="L227" i="87"/>
  <c r="J29" i="87"/>
  <c r="L29" i="87" s="1"/>
  <c r="M29" i="87" s="1"/>
  <c r="J25" i="87"/>
  <c r="L25" i="87" s="1"/>
  <c r="M25" i="87" s="1"/>
  <c r="J53" i="87"/>
  <c r="L53" i="87" s="1"/>
  <c r="N53" i="87" s="1"/>
  <c r="J61" i="87"/>
  <c r="L61" i="87" s="1"/>
  <c r="M61" i="87" s="1"/>
  <c r="J57" i="87"/>
  <c r="L57" i="87" s="1"/>
  <c r="M57" i="87" s="1"/>
  <c r="D317" i="6"/>
  <c r="F327" i="6"/>
  <c r="H324" i="6"/>
  <c r="D322" i="6"/>
  <c r="D319" i="6"/>
  <c r="D327" i="6"/>
  <c r="H318" i="6"/>
  <c r="H331" i="6"/>
  <c r="I331" i="6" s="1"/>
  <c r="F326" i="6"/>
  <c r="H323" i="6"/>
  <c r="F331" i="6"/>
  <c r="H328" i="6"/>
  <c r="I328" i="6" s="1"/>
  <c r="F323" i="6"/>
  <c r="H320" i="6"/>
  <c r="H325" i="6"/>
  <c r="H322" i="6"/>
  <c r="F319" i="6"/>
  <c r="F315" i="6"/>
  <c r="D310" i="6"/>
  <c r="F307" i="6"/>
  <c r="H304" i="6"/>
  <c r="F309" i="6"/>
  <c r="H306" i="6"/>
  <c r="F314" i="6"/>
  <c r="H311" i="6"/>
  <c r="I311" i="6" s="1"/>
  <c r="F306" i="6"/>
  <c r="H302" i="6"/>
  <c r="D301" i="6"/>
  <c r="F311" i="6"/>
  <c r="H308" i="6"/>
  <c r="F302" i="6"/>
  <c r="F308" i="6"/>
  <c r="H305" i="6"/>
  <c r="H310" i="6"/>
  <c r="F305" i="6"/>
  <c r="F285" i="6"/>
  <c r="H297" i="6"/>
  <c r="I297" i="6" s="1"/>
  <c r="D295" i="6"/>
  <c r="F292" i="6"/>
  <c r="H289" i="6"/>
  <c r="D286" i="6"/>
  <c r="H292" i="6"/>
  <c r="F297" i="6"/>
  <c r="H294" i="6"/>
  <c r="F289" i="6"/>
  <c r="F294" i="6"/>
  <c r="H291" i="6"/>
  <c r="H296" i="6"/>
  <c r="I296" i="6" s="1"/>
  <c r="F291" i="6"/>
  <c r="H288" i="6"/>
  <c r="F296" i="6"/>
  <c r="H293" i="6"/>
  <c r="F288" i="6"/>
  <c r="F293" i="6"/>
  <c r="H290" i="6"/>
  <c r="D280" i="6"/>
  <c r="F277" i="6"/>
  <c r="H274" i="6"/>
  <c r="D277" i="6"/>
  <c r="F274" i="6"/>
  <c r="D269" i="6"/>
  <c r="H276" i="6"/>
  <c r="F269" i="6"/>
  <c r="H281" i="6"/>
  <c r="I281" i="6" s="1"/>
  <c r="F276" i="6"/>
  <c r="H273" i="6"/>
  <c r="H270" i="6"/>
  <c r="F281" i="6"/>
  <c r="H278" i="6"/>
  <c r="F273" i="6"/>
  <c r="F270" i="6"/>
  <c r="F278" i="6"/>
  <c r="H264" i="6"/>
  <c r="I264" i="6" s="1"/>
  <c r="D262" i="6"/>
  <c r="F259" i="6"/>
  <c r="H256" i="6"/>
  <c r="H261" i="6"/>
  <c r="F256" i="6"/>
  <c r="H266" i="6"/>
  <c r="I266" i="6" s="1"/>
  <c r="F261" i="6"/>
  <c r="H258" i="6"/>
  <c r="F266" i="6"/>
  <c r="F258" i="6"/>
  <c r="F255" i="6"/>
  <c r="D253" i="6"/>
  <c r="H260" i="6"/>
  <c r="H254" i="6"/>
  <c r="F260" i="6"/>
  <c r="H257" i="6"/>
  <c r="F237" i="6"/>
  <c r="H249" i="6"/>
  <c r="I249" i="6" s="1"/>
  <c r="F244" i="6"/>
  <c r="H241" i="6"/>
  <c r="F238" i="6"/>
  <c r="F249" i="6"/>
  <c r="H246" i="6"/>
  <c r="F241" i="6"/>
  <c r="D238" i="6"/>
  <c r="F246" i="6"/>
  <c r="H243" i="6"/>
  <c r="H248" i="6"/>
  <c r="I248" i="6" s="1"/>
  <c r="H240" i="6"/>
  <c r="F248" i="6"/>
  <c r="H245" i="6"/>
  <c r="F240" i="6"/>
  <c r="F245" i="6"/>
  <c r="D232" i="6"/>
  <c r="F229" i="6"/>
  <c r="H226" i="6"/>
  <c r="D224" i="6"/>
  <c r="D229" i="6"/>
  <c r="F226" i="6"/>
  <c r="D221" i="6"/>
  <c r="H228" i="6"/>
  <c r="F221" i="6"/>
  <c r="H233" i="6"/>
  <c r="I233" i="6" s="1"/>
  <c r="F228" i="6"/>
  <c r="H225" i="6"/>
  <c r="H222" i="6"/>
  <c r="F233" i="6"/>
  <c r="H230" i="6"/>
  <c r="F225" i="6"/>
  <c r="F222" i="6"/>
  <c r="F230" i="6"/>
  <c r="H227" i="6"/>
  <c r="H232" i="6"/>
  <c r="I232" i="6" s="1"/>
  <c r="F227" i="6"/>
  <c r="H224" i="6"/>
  <c r="H219" i="6"/>
  <c r="I219" i="6" s="1"/>
  <c r="F214" i="6"/>
  <c r="H211" i="6"/>
  <c r="D209" i="6"/>
  <c r="F219" i="6"/>
  <c r="D214" i="6"/>
  <c r="F211" i="6"/>
  <c r="H208" i="6"/>
  <c r="H213" i="6"/>
  <c r="F218" i="6"/>
  <c r="H215" i="6"/>
  <c r="I215" i="6" s="1"/>
  <c r="F210" i="6"/>
  <c r="F207" i="6"/>
  <c r="F215" i="6"/>
  <c r="H212" i="6"/>
  <c r="H206" i="6"/>
  <c r="F212" i="6"/>
  <c r="H209" i="6"/>
  <c r="F206" i="6"/>
  <c r="H201" i="6"/>
  <c r="I201" i="6" s="1"/>
  <c r="F201" i="6"/>
  <c r="D196" i="6"/>
  <c r="H190" i="6"/>
  <c r="H195" i="6"/>
  <c r="F190" i="6"/>
  <c r="F195" i="6"/>
  <c r="H192" i="6"/>
  <c r="H200" i="6"/>
  <c r="I200" i="6" s="1"/>
  <c r="F200" i="6"/>
  <c r="H197" i="6"/>
  <c r="F192" i="6"/>
  <c r="F197" i="6"/>
  <c r="H196" i="6"/>
  <c r="F186" i="6"/>
  <c r="H183" i="6"/>
  <c r="I183" i="6" s="1"/>
  <c r="D181" i="6"/>
  <c r="F178" i="6"/>
  <c r="D173" i="6"/>
  <c r="D186" i="6"/>
  <c r="H180" i="6"/>
  <c r="D178" i="6"/>
  <c r="H174" i="6"/>
  <c r="H182" i="6"/>
  <c r="F177" i="6"/>
  <c r="H187" i="6"/>
  <c r="I187" i="6" s="1"/>
  <c r="F182" i="6"/>
  <c r="H179" i="6"/>
  <c r="F187" i="6"/>
  <c r="H184" i="6"/>
  <c r="I184" i="6" s="1"/>
  <c r="F179" i="6"/>
  <c r="H176" i="6"/>
  <c r="H181" i="6"/>
  <c r="F176" i="6"/>
  <c r="D168" i="6"/>
  <c r="F165" i="6"/>
  <c r="H162" i="6"/>
  <c r="D160" i="6"/>
  <c r="F162" i="6"/>
  <c r="F159" i="6"/>
  <c r="D157" i="6"/>
  <c r="H164" i="6"/>
  <c r="D159" i="6"/>
  <c r="F157" i="6"/>
  <c r="H169" i="6"/>
  <c r="I169" i="6" s="1"/>
  <c r="F164" i="6"/>
  <c r="H161" i="6"/>
  <c r="H158" i="6"/>
  <c r="F169" i="6"/>
  <c r="H166" i="6"/>
  <c r="F161" i="6"/>
  <c r="F158" i="6"/>
  <c r="F166" i="6"/>
  <c r="H163" i="6"/>
  <c r="F155" i="6"/>
  <c r="H152" i="6"/>
  <c r="I152" i="6" s="1"/>
  <c r="F147" i="6"/>
  <c r="H144" i="6"/>
  <c r="F152" i="6"/>
  <c r="H149" i="6"/>
  <c r="F144" i="6"/>
  <c r="H154" i="6"/>
  <c r="I154" i="6" s="1"/>
  <c r="F149" i="6"/>
  <c r="H146" i="6"/>
  <c r="F154" i="6"/>
  <c r="H151" i="6"/>
  <c r="I151" i="6" s="1"/>
  <c r="F146" i="6"/>
  <c r="H143" i="6"/>
  <c r="D141" i="6"/>
  <c r="H148" i="6"/>
  <c r="F143" i="6"/>
  <c r="F148" i="6"/>
  <c r="H142" i="6"/>
  <c r="H125" i="6"/>
  <c r="F137" i="6"/>
  <c r="H134" i="6"/>
  <c r="D132" i="6"/>
  <c r="F129" i="6"/>
  <c r="H126" i="6"/>
  <c r="D137" i="6"/>
  <c r="F134" i="6"/>
  <c r="D129" i="6"/>
  <c r="F126" i="6"/>
  <c r="H133" i="6"/>
  <c r="F133" i="6"/>
  <c r="H130" i="6"/>
  <c r="H135" i="6"/>
  <c r="I135" i="6" s="1"/>
  <c r="F130" i="6"/>
  <c r="H127" i="6"/>
  <c r="D125" i="6"/>
  <c r="F135" i="6"/>
  <c r="H132" i="6"/>
  <c r="F127" i="6"/>
  <c r="F109" i="6"/>
  <c r="H121" i="6"/>
  <c r="I121" i="6" s="1"/>
  <c r="D119" i="6"/>
  <c r="F116" i="6"/>
  <c r="H113" i="6"/>
  <c r="D111" i="6"/>
  <c r="H109" i="6"/>
  <c r="F121" i="6"/>
  <c r="H118" i="6"/>
  <c r="D116" i="6"/>
  <c r="F113" i="6"/>
  <c r="H110" i="6"/>
  <c r="H123" i="6"/>
  <c r="I123" i="6" s="1"/>
  <c r="F118" i="6"/>
  <c r="H115" i="6"/>
  <c r="F110" i="6"/>
  <c r="F123" i="6"/>
  <c r="H120" i="6"/>
  <c r="I120" i="6" s="1"/>
  <c r="F115" i="6"/>
  <c r="H112" i="6"/>
  <c r="H117" i="6"/>
  <c r="F112" i="6"/>
  <c r="F117" i="6"/>
  <c r="F122" i="6"/>
  <c r="H119" i="6"/>
  <c r="I119" i="6" s="1"/>
  <c r="F114" i="6"/>
  <c r="H111" i="6"/>
  <c r="D103" i="6"/>
  <c r="D95" i="6"/>
  <c r="F107" i="6"/>
  <c r="F99" i="6"/>
  <c r="H106" i="6"/>
  <c r="I106" i="6" s="1"/>
  <c r="H98" i="6"/>
  <c r="D101" i="6"/>
  <c r="H104" i="6"/>
  <c r="I104" i="6" s="1"/>
  <c r="H96" i="6"/>
  <c r="D93" i="6"/>
  <c r="D100" i="6"/>
  <c r="F104" i="6"/>
  <c r="F96" i="6"/>
  <c r="H103" i="6"/>
  <c r="I103" i="6" s="1"/>
  <c r="H95" i="6"/>
  <c r="D99" i="6"/>
  <c r="H102" i="6"/>
  <c r="H94" i="6"/>
  <c r="H100" i="6"/>
  <c r="H90" i="6"/>
  <c r="I90" i="6" s="1"/>
  <c r="H82" i="6"/>
  <c r="H89" i="6"/>
  <c r="I89" i="6" s="1"/>
  <c r="H88" i="6"/>
  <c r="I88" i="6" s="1"/>
  <c r="H80" i="6"/>
  <c r="H87" i="6"/>
  <c r="I87" i="6" s="1"/>
  <c r="H79" i="6"/>
  <c r="H86" i="6"/>
  <c r="H78" i="6"/>
  <c r="D70" i="6"/>
  <c r="D62" i="6"/>
  <c r="H69" i="6"/>
  <c r="F69" i="6"/>
  <c r="H61" i="6"/>
  <c r="H67" i="6"/>
  <c r="F61" i="6"/>
  <c r="F68" i="6"/>
  <c r="H75" i="6"/>
  <c r="H66" i="6"/>
  <c r="F75" i="6"/>
  <c r="F67" i="6"/>
  <c r="H74" i="6"/>
  <c r="H65" i="6"/>
  <c r="F74" i="6"/>
  <c r="F66" i="6"/>
  <c r="H73" i="6"/>
  <c r="H64" i="6"/>
  <c r="F73" i="6"/>
  <c r="F65" i="6"/>
  <c r="H72" i="6"/>
  <c r="H63" i="6"/>
  <c r="F72" i="6"/>
  <c r="F64" i="6"/>
  <c r="H71" i="6"/>
  <c r="H62" i="6"/>
  <c r="F71" i="6"/>
  <c r="F63" i="6"/>
  <c r="H70" i="6"/>
  <c r="N25" i="65"/>
  <c r="D29" i="6"/>
  <c r="D36" i="6"/>
  <c r="H43" i="6"/>
  <c r="H35" i="6"/>
  <c r="F41" i="6"/>
  <c r="F33" i="6"/>
  <c r="D43" i="6"/>
  <c r="D35" i="6"/>
  <c r="H42" i="6"/>
  <c r="H34" i="6"/>
  <c r="F40" i="6"/>
  <c r="F32" i="6"/>
  <c r="D42" i="6"/>
  <c r="D34" i="6"/>
  <c r="H41" i="6"/>
  <c r="H33" i="6"/>
  <c r="F39" i="6"/>
  <c r="F31" i="6"/>
  <c r="H40" i="6"/>
  <c r="H32" i="6"/>
  <c r="F38" i="6"/>
  <c r="F30" i="6"/>
  <c r="H39" i="6"/>
  <c r="H31" i="6"/>
  <c r="F37" i="6"/>
  <c r="H38" i="6"/>
  <c r="H30" i="6"/>
  <c r="F29" i="6"/>
  <c r="F36" i="6"/>
  <c r="H37" i="6"/>
  <c r="N85" i="87"/>
  <c r="N69" i="87"/>
  <c r="N37" i="87"/>
  <c r="N165" i="87"/>
  <c r="N149" i="87"/>
  <c r="D24" i="6"/>
  <c r="D16" i="6"/>
  <c r="H23" i="6"/>
  <c r="H15" i="6"/>
  <c r="F27" i="6"/>
  <c r="F19" i="6"/>
  <c r="D23" i="6"/>
  <c r="D15" i="6"/>
  <c r="H22" i="6"/>
  <c r="H14" i="6"/>
  <c r="F26" i="6"/>
  <c r="F18" i="6"/>
  <c r="D22" i="6"/>
  <c r="D14" i="6"/>
  <c r="H21" i="6"/>
  <c r="F25" i="6"/>
  <c r="F17" i="6"/>
  <c r="D21" i="6"/>
  <c r="H13" i="6"/>
  <c r="H20" i="6"/>
  <c r="F24" i="6"/>
  <c r="F16" i="6"/>
  <c r="D13" i="6"/>
  <c r="D20" i="6"/>
  <c r="H27" i="6"/>
  <c r="H19" i="6"/>
  <c r="H26" i="6"/>
  <c r="H18" i="6"/>
  <c r="H25" i="6"/>
  <c r="H17" i="6"/>
  <c r="F399" i="6"/>
  <c r="H303" i="6"/>
  <c r="F303" i="6"/>
  <c r="H287" i="6"/>
  <c r="F287" i="6"/>
  <c r="H255" i="6"/>
  <c r="F239" i="6"/>
  <c r="D207" i="6"/>
  <c r="H175" i="6"/>
  <c r="M25" i="65"/>
  <c r="P25" i="65"/>
  <c r="H48" i="6"/>
  <c r="D48" i="6"/>
  <c r="D45" i="6"/>
  <c r="I276" i="87"/>
  <c r="I305" i="87" s="1"/>
  <c r="J41" i="87"/>
  <c r="L41" i="87" s="1"/>
  <c r="M41" i="87" s="1"/>
  <c r="M161" i="87"/>
  <c r="N161" i="87"/>
  <c r="N101" i="87"/>
  <c r="M101" i="87"/>
  <c r="M145" i="87"/>
  <c r="N145" i="87"/>
  <c r="L300" i="87"/>
  <c r="M97" i="87"/>
  <c r="N97" i="87"/>
  <c r="M65" i="87"/>
  <c r="N65" i="87"/>
  <c r="M129" i="87"/>
  <c r="N129" i="87"/>
  <c r="J276" i="87"/>
  <c r="M81" i="87"/>
  <c r="N81" i="87"/>
  <c r="L205" i="87"/>
  <c r="M33" i="87"/>
  <c r="N33" i="87"/>
  <c r="M49" i="87"/>
  <c r="N49" i="87"/>
  <c r="L238" i="87"/>
  <c r="J178" i="87"/>
  <c r="I178" i="87"/>
  <c r="M113" i="87"/>
  <c r="N113" i="87"/>
  <c r="L197" i="87"/>
  <c r="L275" i="87"/>
  <c r="P33" i="87"/>
  <c r="M37" i="87"/>
  <c r="P49" i="87"/>
  <c r="P65" i="87"/>
  <c r="M69" i="87"/>
  <c r="P81" i="87"/>
  <c r="M85" i="87"/>
  <c r="P97" i="87"/>
  <c r="P113" i="87"/>
  <c r="P129" i="87"/>
  <c r="P145" i="87"/>
  <c r="M149" i="87"/>
  <c r="P161" i="87"/>
  <c r="M165" i="87"/>
  <c r="P21" i="87"/>
  <c r="P69" i="87"/>
  <c r="P85" i="87"/>
  <c r="P101" i="87"/>
  <c r="P133" i="87"/>
  <c r="P149" i="87"/>
  <c r="P165" i="87"/>
  <c r="J279" i="87"/>
  <c r="L284" i="87" s="1"/>
  <c r="N57" i="87"/>
  <c r="N73" i="87"/>
  <c r="N89" i="87"/>
  <c r="N105" i="87"/>
  <c r="N137" i="87"/>
  <c r="N153" i="87"/>
  <c r="N169" i="87"/>
  <c r="P25" i="87"/>
  <c r="P57" i="87"/>
  <c r="P105" i="87"/>
  <c r="P137" i="87"/>
  <c r="P169" i="87"/>
  <c r="P121" i="87"/>
  <c r="N29" i="87"/>
  <c r="N45" i="87"/>
  <c r="N77" i="87"/>
  <c r="N93" i="87"/>
  <c r="N141" i="87"/>
  <c r="P45" i="87"/>
  <c r="P93" i="87"/>
  <c r="P109" i="87"/>
  <c r="P125" i="87"/>
  <c r="P141" i="87"/>
  <c r="I304" i="86"/>
  <c r="M301" i="86"/>
  <c r="I301" i="86"/>
  <c r="J301" i="86" s="1"/>
  <c r="L301" i="86" s="1"/>
  <c r="M300" i="86"/>
  <c r="J300" i="86"/>
  <c r="I300" i="86"/>
  <c r="I299" i="86"/>
  <c r="J299" i="86" s="1"/>
  <c r="I298" i="86"/>
  <c r="J298" i="86" s="1"/>
  <c r="J297" i="86"/>
  <c r="I297" i="86"/>
  <c r="J296" i="86"/>
  <c r="I296" i="86"/>
  <c r="I295" i="86"/>
  <c r="J295" i="86" s="1"/>
  <c r="I294" i="86"/>
  <c r="J294" i="86" s="1"/>
  <c r="I293" i="86"/>
  <c r="J293" i="86" s="1"/>
  <c r="L300" i="86" s="1"/>
  <c r="M292" i="86"/>
  <c r="J292" i="86"/>
  <c r="I292" i="86"/>
  <c r="J291" i="86"/>
  <c r="I291" i="86"/>
  <c r="I290" i="86"/>
  <c r="J290" i="86" s="1"/>
  <c r="J289" i="86"/>
  <c r="I289" i="86"/>
  <c r="J288" i="86"/>
  <c r="I288" i="86"/>
  <c r="J287" i="86"/>
  <c r="I287" i="86"/>
  <c r="I286" i="86"/>
  <c r="J286" i="86" s="1"/>
  <c r="J285" i="86"/>
  <c r="L292" i="86" s="1"/>
  <c r="I285" i="86"/>
  <c r="M284" i="86"/>
  <c r="J284" i="86"/>
  <c r="I284" i="86"/>
  <c r="I283" i="86"/>
  <c r="J283" i="86" s="1"/>
  <c r="J282" i="86"/>
  <c r="I282" i="86"/>
  <c r="J281" i="86"/>
  <c r="I281" i="86"/>
  <c r="I280" i="86"/>
  <c r="J280" i="86" s="1"/>
  <c r="I279" i="86"/>
  <c r="J279" i="86" s="1"/>
  <c r="J278" i="86"/>
  <c r="I278" i="86"/>
  <c r="M275" i="86"/>
  <c r="J275" i="86"/>
  <c r="I275" i="86"/>
  <c r="J274" i="86"/>
  <c r="I274" i="86"/>
  <c r="J273" i="86"/>
  <c r="I273" i="86"/>
  <c r="I272" i="86"/>
  <c r="J272" i="86" s="1"/>
  <c r="J271" i="86"/>
  <c r="I271" i="86"/>
  <c r="J270" i="86"/>
  <c r="I270" i="86"/>
  <c r="J269" i="86"/>
  <c r="I269" i="86"/>
  <c r="I268" i="86"/>
  <c r="J268" i="86" s="1"/>
  <c r="J267" i="86"/>
  <c r="I267" i="86"/>
  <c r="J266" i="86"/>
  <c r="I266" i="86"/>
  <c r="J265" i="86"/>
  <c r="I265" i="86"/>
  <c r="I264" i="86"/>
  <c r="J264" i="86" s="1"/>
  <c r="J263" i="86"/>
  <c r="I263" i="86"/>
  <c r="J262" i="86"/>
  <c r="I262" i="86"/>
  <c r="J261" i="86"/>
  <c r="I261" i="86"/>
  <c r="I260" i="86"/>
  <c r="J260" i="86" s="1"/>
  <c r="J259" i="86"/>
  <c r="I259" i="86"/>
  <c r="J258" i="86"/>
  <c r="I258" i="86"/>
  <c r="J257" i="86"/>
  <c r="I257" i="86"/>
  <c r="I256" i="86"/>
  <c r="J256" i="86" s="1"/>
  <c r="J255" i="86"/>
  <c r="I255" i="86"/>
  <c r="J254" i="86"/>
  <c r="I254" i="86"/>
  <c r="I253" i="86"/>
  <c r="J253" i="86" s="1"/>
  <c r="I252" i="86"/>
  <c r="J252" i="86" s="1"/>
  <c r="J251" i="86"/>
  <c r="I251" i="86"/>
  <c r="M249" i="86"/>
  <c r="I249" i="86"/>
  <c r="J249" i="86" s="1"/>
  <c r="J248" i="86"/>
  <c r="I248" i="86"/>
  <c r="J247" i="86"/>
  <c r="I247" i="86"/>
  <c r="J246" i="86"/>
  <c r="I246" i="86"/>
  <c r="I245" i="86"/>
  <c r="J245" i="86" s="1"/>
  <c r="J244" i="86"/>
  <c r="I244" i="86"/>
  <c r="J243" i="86"/>
  <c r="I243" i="86"/>
  <c r="J242" i="86"/>
  <c r="I242" i="86"/>
  <c r="I241" i="86"/>
  <c r="J241" i="86" s="1"/>
  <c r="I240" i="86"/>
  <c r="J240" i="86" s="1"/>
  <c r="M238" i="86"/>
  <c r="I238" i="86"/>
  <c r="J238" i="86" s="1"/>
  <c r="J237" i="86"/>
  <c r="I237" i="86"/>
  <c r="J236" i="86"/>
  <c r="I236" i="86"/>
  <c r="J235" i="86"/>
  <c r="I235" i="86"/>
  <c r="I234" i="86"/>
  <c r="J234" i="86" s="1"/>
  <c r="J233" i="86"/>
  <c r="I233" i="86"/>
  <c r="J232" i="86"/>
  <c r="I232" i="86"/>
  <c r="J231" i="86"/>
  <c r="I231" i="86"/>
  <c r="I230" i="86"/>
  <c r="J230" i="86" s="1"/>
  <c r="L238" i="86" s="1"/>
  <c r="J229" i="86"/>
  <c r="I229" i="86"/>
  <c r="M227" i="86"/>
  <c r="I227" i="86"/>
  <c r="J227" i="86" s="1"/>
  <c r="I226" i="86"/>
  <c r="J226" i="86" s="1"/>
  <c r="J225" i="86"/>
  <c r="I225" i="86"/>
  <c r="I224" i="86"/>
  <c r="J224" i="86" s="1"/>
  <c r="I223" i="86"/>
  <c r="J223" i="86" s="1"/>
  <c r="J222" i="86"/>
  <c r="I222" i="86"/>
  <c r="I221" i="86"/>
  <c r="J221" i="86" s="1"/>
  <c r="J220" i="86"/>
  <c r="I220" i="86"/>
  <c r="I219" i="86"/>
  <c r="J219" i="86" s="1"/>
  <c r="J218" i="86"/>
  <c r="I218" i="86"/>
  <c r="M216" i="86"/>
  <c r="I216" i="86"/>
  <c r="J216" i="86" s="1"/>
  <c r="J215" i="86"/>
  <c r="I215" i="86"/>
  <c r="J214" i="86"/>
  <c r="I214" i="86"/>
  <c r="J213" i="86"/>
  <c r="I213" i="86"/>
  <c r="I212" i="86"/>
  <c r="J212" i="86" s="1"/>
  <c r="J211" i="86"/>
  <c r="I211" i="86"/>
  <c r="J210" i="86"/>
  <c r="I210" i="86"/>
  <c r="J209" i="86"/>
  <c r="I209" i="86"/>
  <c r="I208" i="86"/>
  <c r="J208" i="86" s="1"/>
  <c r="I207" i="86"/>
  <c r="J207" i="86" s="1"/>
  <c r="M205" i="86"/>
  <c r="I205" i="86"/>
  <c r="J205" i="86" s="1"/>
  <c r="J204" i="86"/>
  <c r="I204" i="86"/>
  <c r="J203" i="86"/>
  <c r="I203" i="86"/>
  <c r="J202" i="86"/>
  <c r="I202" i="86"/>
  <c r="I201" i="86"/>
  <c r="J201" i="86" s="1"/>
  <c r="I200" i="86"/>
  <c r="J200" i="86" s="1"/>
  <c r="I199" i="86"/>
  <c r="J199" i="86" s="1"/>
  <c r="M197" i="86"/>
  <c r="I197" i="86"/>
  <c r="J197" i="86" s="1"/>
  <c r="J196" i="86"/>
  <c r="I196" i="86"/>
  <c r="I195" i="86"/>
  <c r="J195" i="86" s="1"/>
  <c r="I194" i="86"/>
  <c r="J194" i="86" s="1"/>
  <c r="I193" i="86"/>
  <c r="J193" i="86" s="1"/>
  <c r="I192" i="86"/>
  <c r="J192" i="86" s="1"/>
  <c r="I191" i="86"/>
  <c r="J191" i="86" s="1"/>
  <c r="I190" i="86"/>
  <c r="J190" i="86" s="1"/>
  <c r="J189" i="86"/>
  <c r="I189" i="86"/>
  <c r="I188" i="86"/>
  <c r="J180" i="86"/>
  <c r="B173" i="86"/>
  <c r="H172" i="86"/>
  <c r="H171" i="86"/>
  <c r="H170" i="86"/>
  <c r="H169" i="86"/>
  <c r="J169" i="86" s="1"/>
  <c r="L169" i="86" s="1"/>
  <c r="H168" i="86"/>
  <c r="H167" i="86"/>
  <c r="H166" i="86"/>
  <c r="H165" i="86"/>
  <c r="J165" i="86" s="1"/>
  <c r="L165" i="86" s="1"/>
  <c r="H164" i="86"/>
  <c r="H163" i="86"/>
  <c r="H162" i="86"/>
  <c r="N161" i="86"/>
  <c r="L161" i="86"/>
  <c r="M161" i="86" s="1"/>
  <c r="J161" i="86"/>
  <c r="H161" i="86"/>
  <c r="H160" i="86"/>
  <c r="H159" i="86"/>
  <c r="H158" i="86"/>
  <c r="J157" i="86"/>
  <c r="L157" i="86" s="1"/>
  <c r="H157" i="86"/>
  <c r="H156" i="86"/>
  <c r="H155" i="86"/>
  <c r="H154" i="86"/>
  <c r="H153" i="86"/>
  <c r="J153" i="86" s="1"/>
  <c r="L153" i="86" s="1"/>
  <c r="H152" i="86"/>
  <c r="H151" i="86"/>
  <c r="H150" i="86"/>
  <c r="H149" i="86"/>
  <c r="J149" i="86" s="1"/>
  <c r="L149" i="86" s="1"/>
  <c r="H148" i="86"/>
  <c r="H147" i="86"/>
  <c r="H146" i="86"/>
  <c r="N145" i="86"/>
  <c r="L145" i="86"/>
  <c r="M145" i="86" s="1"/>
  <c r="J145" i="86"/>
  <c r="H145" i="86"/>
  <c r="H144" i="86"/>
  <c r="H143" i="86"/>
  <c r="H142" i="86"/>
  <c r="J141" i="86"/>
  <c r="L141" i="86" s="1"/>
  <c r="H141" i="86"/>
  <c r="H140" i="86"/>
  <c r="H139" i="86"/>
  <c r="H138" i="86"/>
  <c r="H137" i="86"/>
  <c r="J137" i="86" s="1"/>
  <c r="L137" i="86" s="1"/>
  <c r="H136" i="86"/>
  <c r="H135" i="86"/>
  <c r="H134" i="86"/>
  <c r="H133" i="86"/>
  <c r="J133" i="86" s="1"/>
  <c r="L133" i="86" s="1"/>
  <c r="H132" i="86"/>
  <c r="H131" i="86"/>
  <c r="H130" i="86"/>
  <c r="N129" i="86"/>
  <c r="L129" i="86"/>
  <c r="M129" i="86" s="1"/>
  <c r="J129" i="86"/>
  <c r="H129" i="86"/>
  <c r="H128" i="86"/>
  <c r="H127" i="86"/>
  <c r="H126" i="86"/>
  <c r="J125" i="86"/>
  <c r="L125" i="86" s="1"/>
  <c r="H125" i="86"/>
  <c r="H124" i="86"/>
  <c r="H123" i="86"/>
  <c r="H122" i="86"/>
  <c r="H121" i="86"/>
  <c r="J121" i="86" s="1"/>
  <c r="L121" i="86" s="1"/>
  <c r="H120" i="86"/>
  <c r="H119" i="86"/>
  <c r="H118" i="86"/>
  <c r="H117" i="86"/>
  <c r="J117" i="86" s="1"/>
  <c r="L117" i="86" s="1"/>
  <c r="H116" i="86"/>
  <c r="H115" i="86"/>
  <c r="H114" i="86"/>
  <c r="N113" i="86"/>
  <c r="L113" i="86"/>
  <c r="M113" i="86" s="1"/>
  <c r="J113" i="86"/>
  <c r="H113" i="86"/>
  <c r="H112" i="86"/>
  <c r="H111" i="86"/>
  <c r="H110" i="86"/>
  <c r="J109" i="86"/>
  <c r="L109" i="86" s="1"/>
  <c r="H109" i="86"/>
  <c r="H108" i="86"/>
  <c r="H107" i="86"/>
  <c r="H106" i="86"/>
  <c r="H105" i="86"/>
  <c r="J105" i="86" s="1"/>
  <c r="L105" i="86" s="1"/>
  <c r="H104" i="86"/>
  <c r="H103" i="86"/>
  <c r="H102" i="86"/>
  <c r="H101" i="86"/>
  <c r="J101" i="86" s="1"/>
  <c r="L101" i="86" s="1"/>
  <c r="H100" i="86"/>
  <c r="H99" i="86"/>
  <c r="H98" i="86"/>
  <c r="J97" i="86"/>
  <c r="L97" i="86" s="1"/>
  <c r="H97" i="86"/>
  <c r="H96" i="86"/>
  <c r="H95" i="86"/>
  <c r="H94" i="86"/>
  <c r="J93" i="86"/>
  <c r="L93" i="86" s="1"/>
  <c r="H93" i="86"/>
  <c r="H92" i="86"/>
  <c r="H91" i="86"/>
  <c r="H90" i="86"/>
  <c r="H89" i="86"/>
  <c r="J89" i="86" s="1"/>
  <c r="L89" i="86" s="1"/>
  <c r="H88" i="86"/>
  <c r="H87" i="86"/>
  <c r="H86" i="86"/>
  <c r="H85" i="86"/>
  <c r="J85" i="86" s="1"/>
  <c r="L85" i="86" s="1"/>
  <c r="H84" i="86"/>
  <c r="H83" i="86"/>
  <c r="H82" i="86"/>
  <c r="J81" i="86"/>
  <c r="L81" i="86" s="1"/>
  <c r="H81" i="86"/>
  <c r="H80" i="86"/>
  <c r="H79" i="86"/>
  <c r="H78" i="86"/>
  <c r="J77" i="86"/>
  <c r="L77" i="86" s="1"/>
  <c r="H77" i="86"/>
  <c r="H76" i="86"/>
  <c r="H75" i="86"/>
  <c r="H74" i="86"/>
  <c r="H73" i="86"/>
  <c r="J73" i="86" s="1"/>
  <c r="L73" i="86" s="1"/>
  <c r="J69" i="86"/>
  <c r="L69" i="86" s="1"/>
  <c r="J65" i="86"/>
  <c r="L65" i="86" s="1"/>
  <c r="J61" i="86"/>
  <c r="L61" i="86" s="1"/>
  <c r="J57" i="86"/>
  <c r="L57" i="86" s="1"/>
  <c r="J53" i="86"/>
  <c r="L53" i="86" s="1"/>
  <c r="H52" i="86"/>
  <c r="H51" i="86"/>
  <c r="H50" i="86"/>
  <c r="H49" i="86"/>
  <c r="H48" i="86"/>
  <c r="H47" i="86"/>
  <c r="H46" i="86"/>
  <c r="H45" i="86"/>
  <c r="H44" i="86"/>
  <c r="H43" i="86"/>
  <c r="H42" i="86"/>
  <c r="H41" i="86"/>
  <c r="H40" i="86"/>
  <c r="H39" i="86"/>
  <c r="H38" i="86"/>
  <c r="H37" i="86"/>
  <c r="H36" i="86"/>
  <c r="H35" i="86"/>
  <c r="H34" i="86"/>
  <c r="H33" i="86"/>
  <c r="J33" i="86" s="1"/>
  <c r="L33" i="86" s="1"/>
  <c r="H32" i="86"/>
  <c r="H31" i="86"/>
  <c r="H30" i="86"/>
  <c r="J29" i="86" s="1"/>
  <c r="H29" i="86"/>
  <c r="H28" i="86"/>
  <c r="H27" i="86"/>
  <c r="H26" i="86"/>
  <c r="H25" i="86"/>
  <c r="H24" i="86"/>
  <c r="H23" i="86"/>
  <c r="H22" i="86"/>
  <c r="H21" i="86"/>
  <c r="H20" i="86"/>
  <c r="O173" i="86"/>
  <c r="C7" i="86"/>
  <c r="C6" i="86"/>
  <c r="C5" i="86"/>
  <c r="C4" i="86"/>
  <c r="I304" i="85"/>
  <c r="M301" i="85"/>
  <c r="L301" i="85"/>
  <c r="J301" i="85"/>
  <c r="I301" i="85"/>
  <c r="M300" i="85"/>
  <c r="J300" i="85"/>
  <c r="I300" i="85"/>
  <c r="I299" i="85"/>
  <c r="J299" i="85" s="1"/>
  <c r="J298" i="85"/>
  <c r="I298" i="85"/>
  <c r="J297" i="85"/>
  <c r="I297" i="85"/>
  <c r="J296" i="85"/>
  <c r="I296" i="85"/>
  <c r="I295" i="85"/>
  <c r="J295" i="85" s="1"/>
  <c r="I294" i="85"/>
  <c r="J294" i="85" s="1"/>
  <c r="I293" i="85"/>
  <c r="J293" i="85" s="1"/>
  <c r="M292" i="85"/>
  <c r="J292" i="85"/>
  <c r="I292" i="85"/>
  <c r="J291" i="85"/>
  <c r="I291" i="85"/>
  <c r="I290" i="85"/>
  <c r="J290" i="85" s="1"/>
  <c r="J289" i="85"/>
  <c r="I289" i="85"/>
  <c r="J288" i="85"/>
  <c r="I288" i="85"/>
  <c r="J287" i="85"/>
  <c r="I287" i="85"/>
  <c r="I286" i="85"/>
  <c r="J286" i="85" s="1"/>
  <c r="J285" i="85"/>
  <c r="L292" i="85" s="1"/>
  <c r="I285" i="85"/>
  <c r="M284" i="85"/>
  <c r="J284" i="85"/>
  <c r="I284" i="85"/>
  <c r="I283" i="85"/>
  <c r="J283" i="85" s="1"/>
  <c r="J282" i="85"/>
  <c r="I282" i="85"/>
  <c r="J281" i="85"/>
  <c r="I281" i="85"/>
  <c r="I280" i="85"/>
  <c r="J280" i="85" s="1"/>
  <c r="I279" i="85"/>
  <c r="J279" i="85" s="1"/>
  <c r="J278" i="85"/>
  <c r="I278" i="85"/>
  <c r="M275" i="85"/>
  <c r="J275" i="85"/>
  <c r="I275" i="85"/>
  <c r="J274" i="85"/>
  <c r="I274" i="85"/>
  <c r="J273" i="85"/>
  <c r="I273" i="85"/>
  <c r="I272" i="85"/>
  <c r="J272" i="85" s="1"/>
  <c r="J271" i="85"/>
  <c r="I271" i="85"/>
  <c r="J270" i="85"/>
  <c r="I270" i="85"/>
  <c r="J269" i="85"/>
  <c r="I269" i="85"/>
  <c r="I268" i="85"/>
  <c r="J268" i="85" s="1"/>
  <c r="J267" i="85"/>
  <c r="I267" i="85"/>
  <c r="I266" i="85"/>
  <c r="J266" i="85" s="1"/>
  <c r="I265" i="85"/>
  <c r="J265" i="85" s="1"/>
  <c r="I264" i="85"/>
  <c r="J264" i="85" s="1"/>
  <c r="J263" i="85"/>
  <c r="I263" i="85"/>
  <c r="J262" i="85"/>
  <c r="I262" i="85"/>
  <c r="J261" i="85"/>
  <c r="I261" i="85"/>
  <c r="I260" i="85"/>
  <c r="J260" i="85" s="1"/>
  <c r="J259" i="85"/>
  <c r="I259" i="85"/>
  <c r="J258" i="85"/>
  <c r="I258" i="85"/>
  <c r="J257" i="85"/>
  <c r="I257" i="85"/>
  <c r="I256" i="85"/>
  <c r="J256" i="85" s="1"/>
  <c r="J255" i="85"/>
  <c r="I255" i="85"/>
  <c r="J254" i="85"/>
  <c r="I254" i="85"/>
  <c r="J253" i="85"/>
  <c r="I253" i="85"/>
  <c r="I252" i="85"/>
  <c r="J252" i="85" s="1"/>
  <c r="I251" i="85"/>
  <c r="J251" i="85" s="1"/>
  <c r="M249" i="85"/>
  <c r="I249" i="85"/>
  <c r="J249" i="85" s="1"/>
  <c r="J248" i="85"/>
  <c r="I248" i="85"/>
  <c r="J247" i="85"/>
  <c r="I247" i="85"/>
  <c r="J246" i="85"/>
  <c r="I246" i="85"/>
  <c r="I245" i="85"/>
  <c r="J245" i="85" s="1"/>
  <c r="J244" i="85"/>
  <c r="I244" i="85"/>
  <c r="J243" i="85"/>
  <c r="I243" i="85"/>
  <c r="J242" i="85"/>
  <c r="I242" i="85"/>
  <c r="I241" i="85"/>
  <c r="J241" i="85" s="1"/>
  <c r="J240" i="85"/>
  <c r="I240" i="85"/>
  <c r="M238" i="85"/>
  <c r="I238" i="85"/>
  <c r="J238" i="85" s="1"/>
  <c r="J237" i="85"/>
  <c r="I237" i="85"/>
  <c r="J236" i="85"/>
  <c r="I236" i="85"/>
  <c r="J235" i="85"/>
  <c r="I235" i="85"/>
  <c r="I234" i="85"/>
  <c r="J234" i="85" s="1"/>
  <c r="J233" i="85"/>
  <c r="I233" i="85"/>
  <c r="J232" i="85"/>
  <c r="I232" i="85"/>
  <c r="J231" i="85"/>
  <c r="I231" i="85"/>
  <c r="I230" i="85"/>
  <c r="J230" i="85" s="1"/>
  <c r="J229" i="85"/>
  <c r="I229" i="85"/>
  <c r="M227" i="85"/>
  <c r="I227" i="85"/>
  <c r="J227" i="85" s="1"/>
  <c r="I226" i="85"/>
  <c r="J226" i="85" s="1"/>
  <c r="J225" i="85"/>
  <c r="I225" i="85"/>
  <c r="J224" i="85"/>
  <c r="I224" i="85"/>
  <c r="I223" i="85"/>
  <c r="J223" i="85" s="1"/>
  <c r="I222" i="85"/>
  <c r="J222" i="85" s="1"/>
  <c r="I221" i="85"/>
  <c r="J221" i="85" s="1"/>
  <c r="I220" i="85"/>
  <c r="J220" i="85" s="1"/>
  <c r="I219" i="85"/>
  <c r="J219" i="85" s="1"/>
  <c r="I218" i="85"/>
  <c r="J218" i="85" s="1"/>
  <c r="M216" i="85"/>
  <c r="I216" i="85"/>
  <c r="J216" i="85" s="1"/>
  <c r="J215" i="85"/>
  <c r="I215" i="85"/>
  <c r="J214" i="85"/>
  <c r="I214" i="85"/>
  <c r="J213" i="85"/>
  <c r="I213" i="85"/>
  <c r="I212" i="85"/>
  <c r="J212" i="85" s="1"/>
  <c r="J211" i="85"/>
  <c r="I211" i="85"/>
  <c r="J210" i="85"/>
  <c r="I210" i="85"/>
  <c r="J209" i="85"/>
  <c r="I209" i="85"/>
  <c r="I208" i="85"/>
  <c r="J208" i="85" s="1"/>
  <c r="I207" i="85"/>
  <c r="J207" i="85" s="1"/>
  <c r="M205" i="85"/>
  <c r="I205" i="85"/>
  <c r="J205" i="85" s="1"/>
  <c r="J204" i="85"/>
  <c r="I204" i="85"/>
  <c r="J203" i="85"/>
  <c r="I203" i="85"/>
  <c r="J202" i="85"/>
  <c r="I202" i="85"/>
  <c r="I201" i="85"/>
  <c r="J201" i="85" s="1"/>
  <c r="J200" i="85"/>
  <c r="I200" i="85"/>
  <c r="I199" i="85"/>
  <c r="J199" i="85" s="1"/>
  <c r="M197" i="85"/>
  <c r="I197" i="85"/>
  <c r="J197" i="85" s="1"/>
  <c r="J196" i="85"/>
  <c r="I196" i="85"/>
  <c r="J195" i="85"/>
  <c r="I195" i="85"/>
  <c r="I194" i="85"/>
  <c r="J194" i="85" s="1"/>
  <c r="I193" i="85"/>
  <c r="J193" i="85" s="1"/>
  <c r="J192" i="85"/>
  <c r="I192" i="85"/>
  <c r="I191" i="85"/>
  <c r="J191" i="85" s="1"/>
  <c r="I190" i="85"/>
  <c r="J190" i="85" s="1"/>
  <c r="J189" i="85"/>
  <c r="I189" i="85"/>
  <c r="I188" i="85"/>
  <c r="J188" i="85" s="1"/>
  <c r="J180" i="85"/>
  <c r="B173" i="85"/>
  <c r="H172" i="85"/>
  <c r="H171" i="85"/>
  <c r="H170" i="85"/>
  <c r="H169" i="85"/>
  <c r="J169" i="85" s="1"/>
  <c r="L169" i="85" s="1"/>
  <c r="H168" i="85"/>
  <c r="H167" i="85"/>
  <c r="H166" i="85"/>
  <c r="H165" i="85"/>
  <c r="J165" i="85" s="1"/>
  <c r="L165" i="85" s="1"/>
  <c r="H164" i="85"/>
  <c r="H163" i="85"/>
  <c r="H162" i="85"/>
  <c r="J161" i="85" s="1"/>
  <c r="L161" i="85" s="1"/>
  <c r="H161" i="85"/>
  <c r="H160" i="85"/>
  <c r="H159" i="85"/>
  <c r="H158" i="85"/>
  <c r="J157" i="85"/>
  <c r="L157" i="85" s="1"/>
  <c r="H157" i="85"/>
  <c r="H156" i="85"/>
  <c r="H155" i="85"/>
  <c r="H154" i="85"/>
  <c r="H153" i="85"/>
  <c r="J153" i="85" s="1"/>
  <c r="L153" i="85" s="1"/>
  <c r="H152" i="85"/>
  <c r="H151" i="85"/>
  <c r="H150" i="85"/>
  <c r="H149" i="85"/>
  <c r="J149" i="85" s="1"/>
  <c r="L149" i="85" s="1"/>
  <c r="H148" i="85"/>
  <c r="H147" i="85"/>
  <c r="H146" i="85"/>
  <c r="J145" i="85" s="1"/>
  <c r="L145" i="85" s="1"/>
  <c r="H145" i="85"/>
  <c r="H144" i="85"/>
  <c r="H143" i="85"/>
  <c r="H142" i="85"/>
  <c r="J141" i="85"/>
  <c r="L141" i="85" s="1"/>
  <c r="H141" i="85"/>
  <c r="H140" i="85"/>
  <c r="H139" i="85"/>
  <c r="H138" i="85"/>
  <c r="H137" i="85"/>
  <c r="J137" i="85" s="1"/>
  <c r="L137" i="85" s="1"/>
  <c r="H136" i="85"/>
  <c r="H135" i="85"/>
  <c r="H134" i="85"/>
  <c r="H133" i="85"/>
  <c r="J133" i="85" s="1"/>
  <c r="L133" i="85" s="1"/>
  <c r="H132" i="85"/>
  <c r="H131" i="85"/>
  <c r="H130" i="85"/>
  <c r="J129" i="85" s="1"/>
  <c r="L129" i="85" s="1"/>
  <c r="H129" i="85"/>
  <c r="H128" i="85"/>
  <c r="H127" i="85"/>
  <c r="H126" i="85"/>
  <c r="J125" i="85"/>
  <c r="L125" i="85" s="1"/>
  <c r="H125" i="85"/>
  <c r="H124" i="85"/>
  <c r="H123" i="85"/>
  <c r="H122" i="85"/>
  <c r="H121" i="85"/>
  <c r="J121" i="85" s="1"/>
  <c r="L121" i="85" s="1"/>
  <c r="H120" i="85"/>
  <c r="H119" i="85"/>
  <c r="H118" i="85"/>
  <c r="H117" i="85"/>
  <c r="J117" i="85" s="1"/>
  <c r="L117" i="85" s="1"/>
  <c r="H116" i="85"/>
  <c r="H115" i="85"/>
  <c r="H114" i="85"/>
  <c r="J113" i="85" s="1"/>
  <c r="L113" i="85" s="1"/>
  <c r="H113" i="85"/>
  <c r="H112" i="85"/>
  <c r="H111" i="85"/>
  <c r="H110" i="85"/>
  <c r="J109" i="85"/>
  <c r="L109" i="85" s="1"/>
  <c r="H109" i="85"/>
  <c r="H108" i="85"/>
  <c r="H107" i="85"/>
  <c r="H106" i="85"/>
  <c r="H105" i="85"/>
  <c r="J105" i="85" s="1"/>
  <c r="L105" i="85" s="1"/>
  <c r="H104" i="85"/>
  <c r="H103" i="85"/>
  <c r="H102" i="85"/>
  <c r="H101" i="85"/>
  <c r="J101" i="85" s="1"/>
  <c r="L101" i="85" s="1"/>
  <c r="H100" i="85"/>
  <c r="H99" i="85"/>
  <c r="H98" i="85"/>
  <c r="J97" i="85" s="1"/>
  <c r="L97" i="85" s="1"/>
  <c r="H97" i="85"/>
  <c r="H96" i="85"/>
  <c r="H95" i="85"/>
  <c r="H94" i="85"/>
  <c r="J93" i="85"/>
  <c r="L93" i="85" s="1"/>
  <c r="H93" i="85"/>
  <c r="H92" i="85"/>
  <c r="H91" i="85"/>
  <c r="H90" i="85"/>
  <c r="H89" i="85"/>
  <c r="J89" i="85" s="1"/>
  <c r="L89" i="85" s="1"/>
  <c r="H88" i="85"/>
  <c r="H87" i="85"/>
  <c r="H86" i="85"/>
  <c r="H85" i="85"/>
  <c r="J85" i="85" s="1"/>
  <c r="L85" i="85" s="1"/>
  <c r="H84" i="85"/>
  <c r="H83" i="85"/>
  <c r="H82" i="85"/>
  <c r="J81" i="85" s="1"/>
  <c r="L81" i="85" s="1"/>
  <c r="H81" i="85"/>
  <c r="H80" i="85"/>
  <c r="H79" i="85"/>
  <c r="H78" i="85"/>
  <c r="J77" i="85"/>
  <c r="L77" i="85" s="1"/>
  <c r="H77" i="85"/>
  <c r="H76" i="85"/>
  <c r="H75" i="85"/>
  <c r="H74" i="85"/>
  <c r="H73" i="85"/>
  <c r="J73" i="85" s="1"/>
  <c r="L73" i="85" s="1"/>
  <c r="J69" i="85"/>
  <c r="L69" i="85" s="1"/>
  <c r="J65" i="85"/>
  <c r="L65" i="85" s="1"/>
  <c r="J61" i="85"/>
  <c r="L61" i="85" s="1"/>
  <c r="J57" i="85"/>
  <c r="L57" i="85" s="1"/>
  <c r="J53" i="85"/>
  <c r="L53" i="85" s="1"/>
  <c r="H52" i="85"/>
  <c r="H51" i="85"/>
  <c r="H50" i="85"/>
  <c r="H49" i="85"/>
  <c r="H48" i="85"/>
  <c r="H47" i="85"/>
  <c r="H46" i="85"/>
  <c r="H45" i="85"/>
  <c r="H44" i="85"/>
  <c r="H43" i="85"/>
  <c r="H42" i="85"/>
  <c r="H41" i="85"/>
  <c r="H40" i="85"/>
  <c r="H39" i="85"/>
  <c r="H38" i="85"/>
  <c r="H37" i="85"/>
  <c r="H36" i="85"/>
  <c r="H35" i="85"/>
  <c r="H34" i="85"/>
  <c r="J33" i="85" s="1"/>
  <c r="H33" i="85"/>
  <c r="H32" i="85"/>
  <c r="H31" i="85"/>
  <c r="H30" i="85"/>
  <c r="H29" i="85"/>
  <c r="J29" i="85" s="1"/>
  <c r="H28" i="85"/>
  <c r="H27" i="85"/>
  <c r="H26" i="85"/>
  <c r="H25" i="85"/>
  <c r="H24" i="85"/>
  <c r="H23" i="85"/>
  <c r="H22" i="85"/>
  <c r="H21" i="85"/>
  <c r="H20" i="85"/>
  <c r="C7" i="85"/>
  <c r="C6" i="85"/>
  <c r="C5" i="85"/>
  <c r="C4" i="85"/>
  <c r="I304" i="84"/>
  <c r="M301" i="84"/>
  <c r="I301" i="84"/>
  <c r="J301" i="84" s="1"/>
  <c r="L301" i="84" s="1"/>
  <c r="M300" i="84"/>
  <c r="J300" i="84"/>
  <c r="I300" i="84"/>
  <c r="I299" i="84"/>
  <c r="J299" i="84" s="1"/>
  <c r="I298" i="84"/>
  <c r="J298" i="84" s="1"/>
  <c r="J297" i="84"/>
  <c r="I297" i="84"/>
  <c r="J296" i="84"/>
  <c r="I296" i="84"/>
  <c r="I295" i="84"/>
  <c r="J295" i="84" s="1"/>
  <c r="I294" i="84"/>
  <c r="J294" i="84" s="1"/>
  <c r="I293" i="84"/>
  <c r="J293" i="84" s="1"/>
  <c r="L300" i="84" s="1"/>
  <c r="M292" i="84"/>
  <c r="J292" i="84"/>
  <c r="I292" i="84"/>
  <c r="J291" i="84"/>
  <c r="I291" i="84"/>
  <c r="I290" i="84"/>
  <c r="J290" i="84" s="1"/>
  <c r="I289" i="84"/>
  <c r="J289" i="84" s="1"/>
  <c r="J288" i="84"/>
  <c r="I288" i="84"/>
  <c r="J287" i="84"/>
  <c r="I287" i="84"/>
  <c r="I286" i="84"/>
  <c r="J286" i="84" s="1"/>
  <c r="I285" i="84"/>
  <c r="J285" i="84" s="1"/>
  <c r="M284" i="84"/>
  <c r="J284" i="84"/>
  <c r="I284" i="84"/>
  <c r="I283" i="84"/>
  <c r="J283" i="84" s="1"/>
  <c r="I282" i="84"/>
  <c r="J282" i="84" s="1"/>
  <c r="J281" i="84"/>
  <c r="I281" i="84"/>
  <c r="I280" i="84"/>
  <c r="J280" i="84" s="1"/>
  <c r="I279" i="84"/>
  <c r="J279" i="84" s="1"/>
  <c r="J278" i="84"/>
  <c r="I278" i="84"/>
  <c r="M275" i="84"/>
  <c r="I275" i="84"/>
  <c r="J275" i="84" s="1"/>
  <c r="J274" i="84"/>
  <c r="I274" i="84"/>
  <c r="J273" i="84"/>
  <c r="I273" i="84"/>
  <c r="I272" i="84"/>
  <c r="J272" i="84" s="1"/>
  <c r="I271" i="84"/>
  <c r="J271" i="84" s="1"/>
  <c r="J270" i="84"/>
  <c r="I270" i="84"/>
  <c r="J269" i="84"/>
  <c r="I269" i="84"/>
  <c r="I268" i="84"/>
  <c r="J268" i="84" s="1"/>
  <c r="I267" i="84"/>
  <c r="J267" i="84" s="1"/>
  <c r="I266" i="84"/>
  <c r="J266" i="84" s="1"/>
  <c r="J265" i="84"/>
  <c r="I265" i="84"/>
  <c r="I264" i="84"/>
  <c r="J264" i="84" s="1"/>
  <c r="I263" i="84"/>
  <c r="J263" i="84" s="1"/>
  <c r="J262" i="84"/>
  <c r="I262" i="84"/>
  <c r="J261" i="84"/>
  <c r="I261" i="84"/>
  <c r="I260" i="84"/>
  <c r="J260" i="84" s="1"/>
  <c r="I259" i="84"/>
  <c r="J259" i="84" s="1"/>
  <c r="J258" i="84"/>
  <c r="I258" i="84"/>
  <c r="J257" i="84"/>
  <c r="I257" i="84"/>
  <c r="I256" i="84"/>
  <c r="J256" i="84" s="1"/>
  <c r="I255" i="84"/>
  <c r="J255" i="84" s="1"/>
  <c r="I254" i="84"/>
  <c r="J254" i="84" s="1"/>
  <c r="I253" i="84"/>
  <c r="J253" i="84" s="1"/>
  <c r="I252" i="84"/>
  <c r="J252" i="84" s="1"/>
  <c r="I251" i="84"/>
  <c r="J251" i="84" s="1"/>
  <c r="M249" i="84"/>
  <c r="I249" i="84"/>
  <c r="J249" i="84" s="1"/>
  <c r="I248" i="84"/>
  <c r="J248" i="84" s="1"/>
  <c r="J247" i="84"/>
  <c r="I247" i="84"/>
  <c r="J246" i="84"/>
  <c r="I246" i="84"/>
  <c r="I245" i="84"/>
  <c r="J245" i="84" s="1"/>
  <c r="I244" i="84"/>
  <c r="J244" i="84" s="1"/>
  <c r="J243" i="84"/>
  <c r="I243" i="84"/>
  <c r="J242" i="84"/>
  <c r="I242" i="84"/>
  <c r="I241" i="84"/>
  <c r="J241" i="84" s="1"/>
  <c r="I240" i="84"/>
  <c r="J240" i="84" s="1"/>
  <c r="M238" i="84"/>
  <c r="I238" i="84"/>
  <c r="J238" i="84" s="1"/>
  <c r="I237" i="84"/>
  <c r="J237" i="84" s="1"/>
  <c r="J236" i="84"/>
  <c r="I236" i="84"/>
  <c r="J235" i="84"/>
  <c r="I235" i="84"/>
  <c r="I234" i="84"/>
  <c r="J234" i="84" s="1"/>
  <c r="I233" i="84"/>
  <c r="J233" i="84" s="1"/>
  <c r="J232" i="84"/>
  <c r="I232" i="84"/>
  <c r="J231" i="84"/>
  <c r="I231" i="84"/>
  <c r="I230" i="84"/>
  <c r="J230" i="84" s="1"/>
  <c r="I229" i="84"/>
  <c r="J229" i="84" s="1"/>
  <c r="M227" i="84"/>
  <c r="I227" i="84"/>
  <c r="J227" i="84" s="1"/>
  <c r="I226" i="84"/>
  <c r="J226" i="84" s="1"/>
  <c r="I225" i="84"/>
  <c r="J225" i="84" s="1"/>
  <c r="I224" i="84"/>
  <c r="J224" i="84" s="1"/>
  <c r="I223" i="84"/>
  <c r="J223" i="84" s="1"/>
  <c r="I222" i="84"/>
  <c r="J222" i="84" s="1"/>
  <c r="I221" i="84"/>
  <c r="J221" i="84" s="1"/>
  <c r="I220" i="84"/>
  <c r="J220" i="84" s="1"/>
  <c r="I219" i="84"/>
  <c r="J219" i="84" s="1"/>
  <c r="I218" i="84"/>
  <c r="J218" i="84" s="1"/>
  <c r="M216" i="84"/>
  <c r="I216" i="84"/>
  <c r="J216" i="84" s="1"/>
  <c r="I215" i="84"/>
  <c r="J215" i="84" s="1"/>
  <c r="J214" i="84"/>
  <c r="I214" i="84"/>
  <c r="J213" i="84"/>
  <c r="I213" i="84"/>
  <c r="I212" i="84"/>
  <c r="J212" i="84" s="1"/>
  <c r="I211" i="84"/>
  <c r="J211" i="84" s="1"/>
  <c r="J210" i="84"/>
  <c r="I210" i="84"/>
  <c r="J209" i="84"/>
  <c r="I209" i="84"/>
  <c r="I208" i="84"/>
  <c r="J208" i="84" s="1"/>
  <c r="I207" i="84"/>
  <c r="J207" i="84" s="1"/>
  <c r="M205" i="84"/>
  <c r="I205" i="84"/>
  <c r="J205" i="84" s="1"/>
  <c r="I204" i="84"/>
  <c r="J204" i="84" s="1"/>
  <c r="J203" i="84"/>
  <c r="I203" i="84"/>
  <c r="J202" i="84"/>
  <c r="I202" i="84"/>
  <c r="I201" i="84"/>
  <c r="J201" i="84" s="1"/>
  <c r="I200" i="84"/>
  <c r="J200" i="84" s="1"/>
  <c r="I199" i="84"/>
  <c r="J199" i="84" s="1"/>
  <c r="L205" i="84" s="1"/>
  <c r="M197" i="84"/>
  <c r="I197" i="84"/>
  <c r="J197" i="84" s="1"/>
  <c r="I196" i="84"/>
  <c r="J196" i="84" s="1"/>
  <c r="J195" i="84"/>
  <c r="I195" i="84"/>
  <c r="I194" i="84"/>
  <c r="J194" i="84" s="1"/>
  <c r="I193" i="84"/>
  <c r="J193" i="84" s="1"/>
  <c r="I192" i="84"/>
  <c r="J192" i="84" s="1"/>
  <c r="I191" i="84"/>
  <c r="J191" i="84" s="1"/>
  <c r="I190" i="84"/>
  <c r="J190" i="84" s="1"/>
  <c r="I189" i="84"/>
  <c r="J189" i="84" s="1"/>
  <c r="I188" i="84"/>
  <c r="J188" i="84" s="1"/>
  <c r="J180" i="84"/>
  <c r="B173" i="84"/>
  <c r="H172" i="84"/>
  <c r="H171" i="84"/>
  <c r="H170" i="84"/>
  <c r="H169" i="84"/>
  <c r="J169" i="84" s="1"/>
  <c r="L169" i="84" s="1"/>
  <c r="H168" i="84"/>
  <c r="H167" i="84"/>
  <c r="H166" i="84"/>
  <c r="H165" i="84"/>
  <c r="J165" i="84" s="1"/>
  <c r="L165" i="84" s="1"/>
  <c r="H164" i="84"/>
  <c r="H163" i="84"/>
  <c r="H162" i="84"/>
  <c r="J161" i="84" s="1"/>
  <c r="L161" i="84" s="1"/>
  <c r="H161" i="84"/>
  <c r="H160" i="84"/>
  <c r="H159" i="84"/>
  <c r="H158" i="84"/>
  <c r="J157" i="84"/>
  <c r="L157" i="84" s="1"/>
  <c r="H157" i="84"/>
  <c r="H156" i="84"/>
  <c r="H155" i="84"/>
  <c r="H154" i="84"/>
  <c r="H153" i="84"/>
  <c r="J153" i="84" s="1"/>
  <c r="L153" i="84" s="1"/>
  <c r="H152" i="84"/>
  <c r="H151" i="84"/>
  <c r="H150" i="84"/>
  <c r="H149" i="84"/>
  <c r="J149" i="84" s="1"/>
  <c r="L149" i="84" s="1"/>
  <c r="H148" i="84"/>
  <c r="H147" i="84"/>
  <c r="H146" i="84"/>
  <c r="J145" i="84" s="1"/>
  <c r="L145" i="84" s="1"/>
  <c r="H145" i="84"/>
  <c r="H144" i="84"/>
  <c r="H143" i="84"/>
  <c r="H142" i="84"/>
  <c r="J141" i="84"/>
  <c r="L141" i="84" s="1"/>
  <c r="H141" i="84"/>
  <c r="H140" i="84"/>
  <c r="H139" i="84"/>
  <c r="H138" i="84"/>
  <c r="H137" i="84"/>
  <c r="J137" i="84" s="1"/>
  <c r="L137" i="84" s="1"/>
  <c r="H136" i="84"/>
  <c r="H135" i="84"/>
  <c r="H134" i="84"/>
  <c r="H133" i="84"/>
  <c r="J133" i="84" s="1"/>
  <c r="L133" i="84" s="1"/>
  <c r="H132" i="84"/>
  <c r="H131" i="84"/>
  <c r="H130" i="84"/>
  <c r="J129" i="84" s="1"/>
  <c r="L129" i="84" s="1"/>
  <c r="H129" i="84"/>
  <c r="H128" i="84"/>
  <c r="H127" i="84"/>
  <c r="H126" i="84"/>
  <c r="J125" i="84"/>
  <c r="L125" i="84" s="1"/>
  <c r="H125" i="84"/>
  <c r="H124" i="84"/>
  <c r="H123" i="84"/>
  <c r="H122" i="84"/>
  <c r="H121" i="84"/>
  <c r="J121" i="84" s="1"/>
  <c r="L121" i="84" s="1"/>
  <c r="H120" i="84"/>
  <c r="H119" i="84"/>
  <c r="H118" i="84"/>
  <c r="H117" i="84"/>
  <c r="J117" i="84" s="1"/>
  <c r="L117" i="84" s="1"/>
  <c r="H116" i="84"/>
  <c r="H115" i="84"/>
  <c r="H114" i="84"/>
  <c r="H113" i="84"/>
  <c r="J113" i="84" s="1"/>
  <c r="L113" i="84" s="1"/>
  <c r="H112" i="84"/>
  <c r="H111" i="84"/>
  <c r="H110" i="84"/>
  <c r="J109" i="84"/>
  <c r="L109" i="84" s="1"/>
  <c r="H109" i="84"/>
  <c r="H108" i="84"/>
  <c r="H107" i="84"/>
  <c r="H106" i="84"/>
  <c r="H105" i="84"/>
  <c r="J105" i="84" s="1"/>
  <c r="L105" i="84" s="1"/>
  <c r="H104" i="84"/>
  <c r="H103" i="84"/>
  <c r="H102" i="84"/>
  <c r="H101" i="84"/>
  <c r="J101" i="84" s="1"/>
  <c r="L101" i="84" s="1"/>
  <c r="H100" i="84"/>
  <c r="H99" i="84"/>
  <c r="H98" i="84"/>
  <c r="H97" i="84"/>
  <c r="J97" i="84" s="1"/>
  <c r="L97" i="84" s="1"/>
  <c r="H96" i="84"/>
  <c r="H95" i="84"/>
  <c r="H94" i="84"/>
  <c r="J93" i="84"/>
  <c r="L93" i="84" s="1"/>
  <c r="H93" i="84"/>
  <c r="H92" i="84"/>
  <c r="H91" i="84"/>
  <c r="H90" i="84"/>
  <c r="H89" i="84"/>
  <c r="J89" i="84" s="1"/>
  <c r="L89" i="84" s="1"/>
  <c r="H88" i="84"/>
  <c r="H87" i="84"/>
  <c r="H86" i="84"/>
  <c r="H85" i="84"/>
  <c r="J85" i="84" s="1"/>
  <c r="L85" i="84" s="1"/>
  <c r="H84" i="84"/>
  <c r="H83" i="84"/>
  <c r="H82" i="84"/>
  <c r="H81" i="84"/>
  <c r="J81" i="84" s="1"/>
  <c r="L81" i="84" s="1"/>
  <c r="H80" i="84"/>
  <c r="H79" i="84"/>
  <c r="H78" i="84"/>
  <c r="J77" i="84"/>
  <c r="L77" i="84" s="1"/>
  <c r="H77" i="84"/>
  <c r="H76" i="84"/>
  <c r="H75" i="84"/>
  <c r="H74" i="84"/>
  <c r="H73" i="84"/>
  <c r="J73" i="84" s="1"/>
  <c r="L73" i="84" s="1"/>
  <c r="J69" i="84"/>
  <c r="L69" i="84" s="1"/>
  <c r="J65" i="84"/>
  <c r="L65" i="84" s="1"/>
  <c r="J61" i="84"/>
  <c r="L61" i="84" s="1"/>
  <c r="J57" i="84"/>
  <c r="L57" i="84" s="1"/>
  <c r="J53" i="84"/>
  <c r="L53" i="84" s="1"/>
  <c r="H52" i="84"/>
  <c r="H51" i="84"/>
  <c r="H50" i="84"/>
  <c r="H49" i="84"/>
  <c r="H48" i="84"/>
  <c r="H47" i="84"/>
  <c r="H46" i="84"/>
  <c r="H45" i="84"/>
  <c r="H44" i="84"/>
  <c r="H43" i="84"/>
  <c r="H42" i="84"/>
  <c r="H41" i="84"/>
  <c r="H40" i="84"/>
  <c r="H39" i="84"/>
  <c r="H38" i="84"/>
  <c r="H37" i="84"/>
  <c r="H36" i="84"/>
  <c r="H35" i="84"/>
  <c r="H34" i="84"/>
  <c r="H33" i="84"/>
  <c r="H32" i="84"/>
  <c r="H31" i="84"/>
  <c r="H30" i="84"/>
  <c r="J29" i="84" s="1"/>
  <c r="H29" i="84"/>
  <c r="H28" i="84"/>
  <c r="H27" i="84"/>
  <c r="H26" i="84"/>
  <c r="H25" i="84"/>
  <c r="H24" i="84"/>
  <c r="H23" i="84"/>
  <c r="H22" i="84"/>
  <c r="H21" i="84"/>
  <c r="H20" i="84"/>
  <c r="O173" i="84"/>
  <c r="C7" i="84"/>
  <c r="C6" i="84"/>
  <c r="C5" i="84"/>
  <c r="C4" i="84"/>
  <c r="I304" i="83"/>
  <c r="M301" i="83"/>
  <c r="I301" i="83"/>
  <c r="J301" i="83" s="1"/>
  <c r="L301" i="83" s="1"/>
  <c r="M300" i="83"/>
  <c r="I300" i="83"/>
  <c r="J300" i="83" s="1"/>
  <c r="I299" i="83"/>
  <c r="J299" i="83" s="1"/>
  <c r="I298" i="83"/>
  <c r="J298" i="83" s="1"/>
  <c r="I297" i="83"/>
  <c r="J297" i="83" s="1"/>
  <c r="I296" i="83"/>
  <c r="J296" i="83" s="1"/>
  <c r="I295" i="83"/>
  <c r="J295" i="83" s="1"/>
  <c r="I294" i="83"/>
  <c r="J294" i="83" s="1"/>
  <c r="J293" i="83"/>
  <c r="I293" i="83"/>
  <c r="M292" i="83"/>
  <c r="J292" i="83"/>
  <c r="I292" i="83"/>
  <c r="J291" i="83"/>
  <c r="I291" i="83"/>
  <c r="J290" i="83"/>
  <c r="I290" i="83"/>
  <c r="I289" i="83"/>
  <c r="J289" i="83" s="1"/>
  <c r="J288" i="83"/>
  <c r="I288" i="83"/>
  <c r="J287" i="83"/>
  <c r="I287" i="83"/>
  <c r="J286" i="83"/>
  <c r="I286" i="83"/>
  <c r="I285" i="83"/>
  <c r="J285" i="83" s="1"/>
  <c r="M284" i="83"/>
  <c r="J284" i="83"/>
  <c r="I284" i="83"/>
  <c r="J283" i="83"/>
  <c r="I283" i="83"/>
  <c r="I282" i="83"/>
  <c r="J282" i="83" s="1"/>
  <c r="J281" i="83"/>
  <c r="I281" i="83"/>
  <c r="I280" i="83"/>
  <c r="J280" i="83" s="1"/>
  <c r="I279" i="83"/>
  <c r="J279" i="83" s="1"/>
  <c r="J278" i="83"/>
  <c r="I278" i="83"/>
  <c r="M275" i="83"/>
  <c r="I275" i="83"/>
  <c r="J275" i="83" s="1"/>
  <c r="J274" i="83"/>
  <c r="I274" i="83"/>
  <c r="J273" i="83"/>
  <c r="I273" i="83"/>
  <c r="J272" i="83"/>
  <c r="I272" i="83"/>
  <c r="I271" i="83"/>
  <c r="J271" i="83" s="1"/>
  <c r="J270" i="83"/>
  <c r="I270" i="83"/>
  <c r="J269" i="83"/>
  <c r="I269" i="83"/>
  <c r="J268" i="83"/>
  <c r="I268" i="83"/>
  <c r="I267" i="83"/>
  <c r="J267" i="83" s="1"/>
  <c r="J266" i="83"/>
  <c r="J265" i="83"/>
  <c r="J264" i="83"/>
  <c r="I264" i="83"/>
  <c r="I263" i="83"/>
  <c r="J263" i="83" s="1"/>
  <c r="J262" i="83"/>
  <c r="I262" i="83"/>
  <c r="J261" i="83"/>
  <c r="I261" i="83"/>
  <c r="J260" i="83"/>
  <c r="I260" i="83"/>
  <c r="I259" i="83"/>
  <c r="J259" i="83" s="1"/>
  <c r="J258" i="83"/>
  <c r="I258" i="83"/>
  <c r="J257" i="83"/>
  <c r="I257" i="83"/>
  <c r="J256" i="83"/>
  <c r="I256" i="83"/>
  <c r="I255" i="83"/>
  <c r="J255" i="83" s="1"/>
  <c r="J254" i="83"/>
  <c r="I254" i="83"/>
  <c r="J253" i="83"/>
  <c r="I253" i="83"/>
  <c r="I252" i="83"/>
  <c r="J252" i="83" s="1"/>
  <c r="I251" i="83"/>
  <c r="J251" i="83" s="1"/>
  <c r="M249" i="83"/>
  <c r="J249" i="83"/>
  <c r="I249" i="83"/>
  <c r="I248" i="83"/>
  <c r="J248" i="83" s="1"/>
  <c r="J247" i="83"/>
  <c r="I247" i="83"/>
  <c r="J246" i="83"/>
  <c r="I246" i="83"/>
  <c r="J245" i="83"/>
  <c r="I245" i="83"/>
  <c r="I244" i="83"/>
  <c r="J244" i="83" s="1"/>
  <c r="J243" i="83"/>
  <c r="I243" i="83"/>
  <c r="J242" i="83"/>
  <c r="I242" i="83"/>
  <c r="J241" i="83"/>
  <c r="I241" i="83"/>
  <c r="I240" i="83"/>
  <c r="J240" i="83" s="1"/>
  <c r="M238" i="83"/>
  <c r="J238" i="83"/>
  <c r="I238" i="83"/>
  <c r="I237" i="83"/>
  <c r="J237" i="83" s="1"/>
  <c r="J236" i="83"/>
  <c r="I236" i="83"/>
  <c r="J235" i="83"/>
  <c r="I235" i="83"/>
  <c r="J234" i="83"/>
  <c r="I234" i="83"/>
  <c r="I233" i="83"/>
  <c r="J233" i="83" s="1"/>
  <c r="J232" i="83"/>
  <c r="I232" i="83"/>
  <c r="J231" i="83"/>
  <c r="I231" i="83"/>
  <c r="J230" i="83"/>
  <c r="I230" i="83"/>
  <c r="I229" i="83"/>
  <c r="J229" i="83" s="1"/>
  <c r="M227" i="83"/>
  <c r="J227" i="83"/>
  <c r="I227" i="83"/>
  <c r="I226" i="83"/>
  <c r="J226" i="83" s="1"/>
  <c r="J225" i="83"/>
  <c r="I225" i="83"/>
  <c r="I224" i="83"/>
  <c r="J224" i="83" s="1"/>
  <c r="J223" i="83"/>
  <c r="I223" i="83"/>
  <c r="I222" i="83"/>
  <c r="J222" i="83" s="1"/>
  <c r="I221" i="83"/>
  <c r="J221" i="83" s="1"/>
  <c r="J220" i="83"/>
  <c r="I220" i="83"/>
  <c r="I219" i="83"/>
  <c r="J219" i="83" s="1"/>
  <c r="I218" i="83"/>
  <c r="J218" i="83" s="1"/>
  <c r="M216" i="83"/>
  <c r="J216" i="83"/>
  <c r="I216" i="83"/>
  <c r="I215" i="83"/>
  <c r="J215" i="83" s="1"/>
  <c r="J214" i="83"/>
  <c r="I214" i="83"/>
  <c r="J213" i="83"/>
  <c r="I213" i="83"/>
  <c r="J212" i="83"/>
  <c r="I212" i="83"/>
  <c r="I211" i="83"/>
  <c r="J211" i="83" s="1"/>
  <c r="J210" i="83"/>
  <c r="I210" i="83"/>
  <c r="J209" i="83"/>
  <c r="I209" i="83"/>
  <c r="J208" i="83"/>
  <c r="I208" i="83"/>
  <c r="I207" i="83"/>
  <c r="J207" i="83" s="1"/>
  <c r="M205" i="83"/>
  <c r="J205" i="83"/>
  <c r="I205" i="83"/>
  <c r="I204" i="83"/>
  <c r="J204" i="83" s="1"/>
  <c r="J203" i="83"/>
  <c r="I203" i="83"/>
  <c r="J202" i="83"/>
  <c r="I202" i="83"/>
  <c r="J201" i="83"/>
  <c r="I201" i="83"/>
  <c r="I200" i="83"/>
  <c r="J200" i="83" s="1"/>
  <c r="I199" i="83"/>
  <c r="J199" i="83" s="1"/>
  <c r="L205" i="83" s="1"/>
  <c r="M197" i="83"/>
  <c r="I197" i="83"/>
  <c r="J197" i="83" s="1"/>
  <c r="J196" i="83"/>
  <c r="I196" i="83"/>
  <c r="I195" i="83"/>
  <c r="J195" i="83" s="1"/>
  <c r="I194" i="83"/>
  <c r="J194" i="83" s="1"/>
  <c r="I193" i="83"/>
  <c r="J193" i="83" s="1"/>
  <c r="I192" i="83"/>
  <c r="J192" i="83" s="1"/>
  <c r="J191" i="83"/>
  <c r="I191" i="83"/>
  <c r="J190" i="83"/>
  <c r="I190" i="83"/>
  <c r="I189" i="83"/>
  <c r="J189" i="83" s="1"/>
  <c r="I188" i="83"/>
  <c r="J188" i="83" s="1"/>
  <c r="J180" i="83"/>
  <c r="B173" i="83"/>
  <c r="H172" i="83"/>
  <c r="H171" i="83"/>
  <c r="H170" i="83"/>
  <c r="H169" i="83"/>
  <c r="J169" i="83" s="1"/>
  <c r="L169" i="83" s="1"/>
  <c r="H168" i="83"/>
  <c r="H167" i="83"/>
  <c r="H166" i="83"/>
  <c r="H165" i="83"/>
  <c r="J165" i="83" s="1"/>
  <c r="L165" i="83" s="1"/>
  <c r="H164" i="83"/>
  <c r="H163" i="83"/>
  <c r="H162" i="83"/>
  <c r="H161" i="83"/>
  <c r="J161" i="83" s="1"/>
  <c r="L161" i="83" s="1"/>
  <c r="H160" i="83"/>
  <c r="H159" i="83"/>
  <c r="H158" i="83"/>
  <c r="H157" i="83"/>
  <c r="J157" i="83" s="1"/>
  <c r="L157" i="83" s="1"/>
  <c r="H156" i="83"/>
  <c r="H155" i="83"/>
  <c r="H154" i="83"/>
  <c r="H153" i="83"/>
  <c r="J153" i="83" s="1"/>
  <c r="L153" i="83" s="1"/>
  <c r="H152" i="83"/>
  <c r="H151" i="83"/>
  <c r="H150" i="83"/>
  <c r="H149" i="83"/>
  <c r="J149" i="83" s="1"/>
  <c r="L149" i="83" s="1"/>
  <c r="H148" i="83"/>
  <c r="H147" i="83"/>
  <c r="H146" i="83"/>
  <c r="H145" i="83"/>
  <c r="J145" i="83" s="1"/>
  <c r="L145" i="83" s="1"/>
  <c r="H144" i="83"/>
  <c r="H143" i="83"/>
  <c r="H142" i="83"/>
  <c r="H141" i="83"/>
  <c r="J141" i="83" s="1"/>
  <c r="L141" i="83" s="1"/>
  <c r="H140" i="83"/>
  <c r="H139" i="83"/>
  <c r="H138" i="83"/>
  <c r="H137" i="83"/>
  <c r="J137" i="83" s="1"/>
  <c r="L137" i="83" s="1"/>
  <c r="H136" i="83"/>
  <c r="H135" i="83"/>
  <c r="H134" i="83"/>
  <c r="H133" i="83"/>
  <c r="J133" i="83" s="1"/>
  <c r="L133" i="83" s="1"/>
  <c r="H132" i="83"/>
  <c r="H131" i="83"/>
  <c r="H130" i="83"/>
  <c r="H129" i="83"/>
  <c r="J129" i="83" s="1"/>
  <c r="L129" i="83" s="1"/>
  <c r="H128" i="83"/>
  <c r="H127" i="83"/>
  <c r="H126" i="83"/>
  <c r="H125" i="83"/>
  <c r="J125" i="83" s="1"/>
  <c r="L125" i="83" s="1"/>
  <c r="H124" i="83"/>
  <c r="H123" i="83"/>
  <c r="H122" i="83"/>
  <c r="H121" i="83"/>
  <c r="J121" i="83" s="1"/>
  <c r="L121" i="83" s="1"/>
  <c r="H120" i="83"/>
  <c r="H119" i="83"/>
  <c r="H118" i="83"/>
  <c r="H117" i="83"/>
  <c r="J117" i="83" s="1"/>
  <c r="L117" i="83" s="1"/>
  <c r="H116" i="83"/>
  <c r="H115" i="83"/>
  <c r="H114" i="83"/>
  <c r="H113" i="83"/>
  <c r="J113" i="83" s="1"/>
  <c r="L113" i="83" s="1"/>
  <c r="H112" i="83"/>
  <c r="H111" i="83"/>
  <c r="H110" i="83"/>
  <c r="H109" i="83"/>
  <c r="J109" i="83" s="1"/>
  <c r="L109" i="83" s="1"/>
  <c r="H108" i="83"/>
  <c r="H107" i="83"/>
  <c r="H106" i="83"/>
  <c r="H105" i="83"/>
  <c r="J105" i="83" s="1"/>
  <c r="L105" i="83" s="1"/>
  <c r="H104" i="83"/>
  <c r="H103" i="83"/>
  <c r="H102" i="83"/>
  <c r="H101" i="83"/>
  <c r="J101" i="83" s="1"/>
  <c r="L101" i="83" s="1"/>
  <c r="H100" i="83"/>
  <c r="H99" i="83"/>
  <c r="H98" i="83"/>
  <c r="H97" i="83"/>
  <c r="J97" i="83" s="1"/>
  <c r="L97" i="83" s="1"/>
  <c r="H96" i="83"/>
  <c r="H95" i="83"/>
  <c r="H94" i="83"/>
  <c r="H93" i="83"/>
  <c r="J93" i="83" s="1"/>
  <c r="L93" i="83" s="1"/>
  <c r="H92" i="83"/>
  <c r="H91" i="83"/>
  <c r="H90" i="83"/>
  <c r="H89" i="83"/>
  <c r="J89" i="83" s="1"/>
  <c r="L89" i="83" s="1"/>
  <c r="H88" i="83"/>
  <c r="H87" i="83"/>
  <c r="H86" i="83"/>
  <c r="H85" i="83"/>
  <c r="J85" i="83" s="1"/>
  <c r="L85" i="83" s="1"/>
  <c r="H84" i="83"/>
  <c r="H83" i="83"/>
  <c r="H82" i="83"/>
  <c r="H81" i="83"/>
  <c r="J81" i="83" s="1"/>
  <c r="L81" i="83" s="1"/>
  <c r="H80" i="83"/>
  <c r="H79" i="83"/>
  <c r="H78" i="83"/>
  <c r="H77" i="83"/>
  <c r="J77" i="83" s="1"/>
  <c r="L77" i="83" s="1"/>
  <c r="H76" i="83"/>
  <c r="H75" i="83"/>
  <c r="H74" i="83"/>
  <c r="H73" i="83"/>
  <c r="J73" i="83" s="1"/>
  <c r="L73" i="83" s="1"/>
  <c r="J69" i="83"/>
  <c r="L69" i="83" s="1"/>
  <c r="J65" i="83"/>
  <c r="L65" i="83" s="1"/>
  <c r="J61" i="83"/>
  <c r="L61" i="83" s="1"/>
  <c r="J57" i="83"/>
  <c r="L57" i="83" s="1"/>
  <c r="J53" i="83"/>
  <c r="L53" i="83" s="1"/>
  <c r="H52" i="83"/>
  <c r="H51" i="83"/>
  <c r="H50" i="83"/>
  <c r="H49" i="83"/>
  <c r="H48" i="83"/>
  <c r="H47" i="83"/>
  <c r="H46" i="83"/>
  <c r="H45" i="83"/>
  <c r="H44" i="83"/>
  <c r="H43" i="83"/>
  <c r="H42" i="83"/>
  <c r="H41" i="83"/>
  <c r="H40" i="83"/>
  <c r="H39" i="83"/>
  <c r="H38" i="83"/>
  <c r="H37" i="83"/>
  <c r="H36" i="83"/>
  <c r="H35" i="83"/>
  <c r="H34" i="83"/>
  <c r="H33" i="83"/>
  <c r="H32" i="83"/>
  <c r="H31" i="83"/>
  <c r="H30" i="83"/>
  <c r="H29" i="83"/>
  <c r="H28" i="83"/>
  <c r="H27" i="83"/>
  <c r="H26" i="83"/>
  <c r="H25" i="83"/>
  <c r="H24" i="83"/>
  <c r="H23" i="83"/>
  <c r="H22" i="83"/>
  <c r="H21" i="83"/>
  <c r="H20" i="83"/>
  <c r="O173" i="83"/>
  <c r="C7" i="83"/>
  <c r="C6" i="83"/>
  <c r="C5" i="83"/>
  <c r="C4" i="83"/>
  <c r="I304" i="82"/>
  <c r="M301" i="82"/>
  <c r="I301" i="82"/>
  <c r="J301" i="82" s="1"/>
  <c r="L301" i="82" s="1"/>
  <c r="M300" i="82"/>
  <c r="J300" i="82"/>
  <c r="I300" i="82"/>
  <c r="I299" i="82"/>
  <c r="J299" i="82" s="1"/>
  <c r="I298" i="82"/>
  <c r="J298" i="82" s="1"/>
  <c r="J297" i="82"/>
  <c r="I297" i="82"/>
  <c r="J296" i="82"/>
  <c r="I296" i="82"/>
  <c r="I295" i="82"/>
  <c r="J295" i="82" s="1"/>
  <c r="I294" i="82"/>
  <c r="J294" i="82" s="1"/>
  <c r="I293" i="82"/>
  <c r="J293" i="82" s="1"/>
  <c r="M292" i="82"/>
  <c r="J292" i="82"/>
  <c r="I292" i="82"/>
  <c r="J291" i="82"/>
  <c r="I291" i="82"/>
  <c r="I290" i="82"/>
  <c r="J290" i="82" s="1"/>
  <c r="J289" i="82"/>
  <c r="I289" i="82"/>
  <c r="J288" i="82"/>
  <c r="I288" i="82"/>
  <c r="J287" i="82"/>
  <c r="I287" i="82"/>
  <c r="I286" i="82"/>
  <c r="J286" i="82" s="1"/>
  <c r="J285" i="82"/>
  <c r="I285" i="82"/>
  <c r="M284" i="82"/>
  <c r="J284" i="82"/>
  <c r="I284" i="82"/>
  <c r="I283" i="82"/>
  <c r="J283" i="82" s="1"/>
  <c r="J282" i="82"/>
  <c r="I282" i="82"/>
  <c r="J281" i="82"/>
  <c r="I281" i="82"/>
  <c r="J280" i="82"/>
  <c r="I280" i="82"/>
  <c r="J279" i="82"/>
  <c r="I279" i="82"/>
  <c r="J278" i="82"/>
  <c r="I278" i="82"/>
  <c r="M275" i="82"/>
  <c r="J275" i="82"/>
  <c r="I275" i="82"/>
  <c r="J274" i="82"/>
  <c r="I274" i="82"/>
  <c r="J273" i="82"/>
  <c r="I273" i="82"/>
  <c r="I272" i="82"/>
  <c r="J272" i="82" s="1"/>
  <c r="J271" i="82"/>
  <c r="I271" i="82"/>
  <c r="J270" i="82"/>
  <c r="I270" i="82"/>
  <c r="J269" i="82"/>
  <c r="I269" i="82"/>
  <c r="I268" i="82"/>
  <c r="J268" i="82" s="1"/>
  <c r="J267" i="82"/>
  <c r="I267" i="82"/>
  <c r="J266" i="82"/>
  <c r="I266" i="82"/>
  <c r="I265" i="82"/>
  <c r="J265" i="82" s="1"/>
  <c r="I264" i="82"/>
  <c r="J264" i="82" s="1"/>
  <c r="J263" i="82"/>
  <c r="I263" i="82"/>
  <c r="J262" i="82"/>
  <c r="I262" i="82"/>
  <c r="J261" i="82"/>
  <c r="I261" i="82"/>
  <c r="I260" i="82"/>
  <c r="J260" i="82" s="1"/>
  <c r="J259" i="82"/>
  <c r="I259" i="82"/>
  <c r="J258" i="82"/>
  <c r="I258" i="82"/>
  <c r="J257" i="82"/>
  <c r="I257" i="82"/>
  <c r="I256" i="82"/>
  <c r="J256" i="82" s="1"/>
  <c r="J255" i="82"/>
  <c r="I255" i="82"/>
  <c r="J254" i="82"/>
  <c r="I254" i="82"/>
  <c r="I253" i="82"/>
  <c r="J253" i="82" s="1"/>
  <c r="I252" i="82"/>
  <c r="J252" i="82" s="1"/>
  <c r="I251" i="82"/>
  <c r="J251" i="82" s="1"/>
  <c r="M249" i="82"/>
  <c r="I249" i="82"/>
  <c r="J249" i="82" s="1"/>
  <c r="J248" i="82"/>
  <c r="I248" i="82"/>
  <c r="J247" i="82"/>
  <c r="I247" i="82"/>
  <c r="J246" i="82"/>
  <c r="I246" i="82"/>
  <c r="I245" i="82"/>
  <c r="J245" i="82" s="1"/>
  <c r="J244" i="82"/>
  <c r="I244" i="82"/>
  <c r="J243" i="82"/>
  <c r="I243" i="82"/>
  <c r="J242" i="82"/>
  <c r="I242" i="82"/>
  <c r="I241" i="82"/>
  <c r="J241" i="82" s="1"/>
  <c r="J240" i="82"/>
  <c r="I240" i="82"/>
  <c r="M238" i="82"/>
  <c r="I238" i="82"/>
  <c r="J238" i="82" s="1"/>
  <c r="J237" i="82"/>
  <c r="I237" i="82"/>
  <c r="J236" i="82"/>
  <c r="I236" i="82"/>
  <c r="J235" i="82"/>
  <c r="I235" i="82"/>
  <c r="I234" i="82"/>
  <c r="J234" i="82" s="1"/>
  <c r="J233" i="82"/>
  <c r="I233" i="82"/>
  <c r="J232" i="82"/>
  <c r="I232" i="82"/>
  <c r="J231" i="82"/>
  <c r="I231" i="82"/>
  <c r="I230" i="82"/>
  <c r="J230" i="82" s="1"/>
  <c r="J229" i="82"/>
  <c r="I229" i="82"/>
  <c r="M227" i="82"/>
  <c r="I227" i="82"/>
  <c r="J227" i="82" s="1"/>
  <c r="J226" i="82"/>
  <c r="I226" i="82"/>
  <c r="I225" i="82"/>
  <c r="J225" i="82" s="1"/>
  <c r="I224" i="82"/>
  <c r="J224" i="82" s="1"/>
  <c r="I223" i="82"/>
  <c r="J223" i="82" s="1"/>
  <c r="I222" i="82"/>
  <c r="J222" i="82" s="1"/>
  <c r="J221" i="82"/>
  <c r="I221" i="82"/>
  <c r="I220" i="82"/>
  <c r="J220" i="82" s="1"/>
  <c r="I219" i="82"/>
  <c r="J219" i="82" s="1"/>
  <c r="J218" i="82"/>
  <c r="I218" i="82"/>
  <c r="M216" i="82"/>
  <c r="I216" i="82"/>
  <c r="J216" i="82" s="1"/>
  <c r="J215" i="82"/>
  <c r="I215" i="82"/>
  <c r="J214" i="82"/>
  <c r="I214" i="82"/>
  <c r="J213" i="82"/>
  <c r="I213" i="82"/>
  <c r="I212" i="82"/>
  <c r="J212" i="82" s="1"/>
  <c r="J211" i="82"/>
  <c r="I211" i="82"/>
  <c r="J210" i="82"/>
  <c r="I210" i="82"/>
  <c r="J209" i="82"/>
  <c r="I209" i="82"/>
  <c r="I208" i="82"/>
  <c r="J208" i="82" s="1"/>
  <c r="I207" i="82"/>
  <c r="J207" i="82" s="1"/>
  <c r="M205" i="82"/>
  <c r="I205" i="82"/>
  <c r="J205" i="82" s="1"/>
  <c r="J204" i="82"/>
  <c r="I204" i="82"/>
  <c r="J203" i="82"/>
  <c r="I203" i="82"/>
  <c r="J202" i="82"/>
  <c r="I202" i="82"/>
  <c r="I201" i="82"/>
  <c r="J201" i="82" s="1"/>
  <c r="I200" i="82"/>
  <c r="J200" i="82" s="1"/>
  <c r="I199" i="82"/>
  <c r="J199" i="82" s="1"/>
  <c r="M197" i="82"/>
  <c r="J197" i="82"/>
  <c r="I197" i="82"/>
  <c r="I196" i="82"/>
  <c r="J196" i="82" s="1"/>
  <c r="I195" i="82"/>
  <c r="J195" i="82" s="1"/>
  <c r="I194" i="82"/>
  <c r="J194" i="82" s="1"/>
  <c r="I193" i="82"/>
  <c r="J193" i="82" s="1"/>
  <c r="J192" i="82"/>
  <c r="I192" i="82"/>
  <c r="J191" i="82"/>
  <c r="I191" i="82"/>
  <c r="I190" i="82"/>
  <c r="J190" i="82" s="1"/>
  <c r="J189" i="82"/>
  <c r="I189" i="82"/>
  <c r="I188" i="82"/>
  <c r="J188" i="82" s="1"/>
  <c r="J180" i="82"/>
  <c r="B173" i="82"/>
  <c r="H172" i="82"/>
  <c r="H171" i="82"/>
  <c r="H170" i="82"/>
  <c r="H169" i="82"/>
  <c r="J169" i="82" s="1"/>
  <c r="L169" i="82" s="1"/>
  <c r="H168" i="82"/>
  <c r="H167" i="82"/>
  <c r="H166" i="82"/>
  <c r="H165" i="82"/>
  <c r="J165" i="82" s="1"/>
  <c r="L165" i="82" s="1"/>
  <c r="H164" i="82"/>
  <c r="H163" i="82"/>
  <c r="H162" i="82"/>
  <c r="J161" i="82" s="1"/>
  <c r="L161" i="82" s="1"/>
  <c r="H161" i="82"/>
  <c r="H160" i="82"/>
  <c r="H159" i="82"/>
  <c r="H158" i="82"/>
  <c r="J157" i="82"/>
  <c r="L157" i="82" s="1"/>
  <c r="H157" i="82"/>
  <c r="H156" i="82"/>
  <c r="H155" i="82"/>
  <c r="H154" i="82"/>
  <c r="H153" i="82"/>
  <c r="J153" i="82" s="1"/>
  <c r="L153" i="82" s="1"/>
  <c r="H152" i="82"/>
  <c r="H151" i="82"/>
  <c r="H150" i="82"/>
  <c r="H149" i="82"/>
  <c r="J149" i="82" s="1"/>
  <c r="L149" i="82" s="1"/>
  <c r="H148" i="82"/>
  <c r="H147" i="82"/>
  <c r="H146" i="82"/>
  <c r="J145" i="82" s="1"/>
  <c r="L145" i="82" s="1"/>
  <c r="H145" i="82"/>
  <c r="H144" i="82"/>
  <c r="H143" i="82"/>
  <c r="H142" i="82"/>
  <c r="J141" i="82"/>
  <c r="L141" i="82" s="1"/>
  <c r="H141" i="82"/>
  <c r="H140" i="82"/>
  <c r="H139" i="82"/>
  <c r="H138" i="82"/>
  <c r="H137" i="82"/>
  <c r="J137" i="82" s="1"/>
  <c r="L137" i="82" s="1"/>
  <c r="H136" i="82"/>
  <c r="H135" i="82"/>
  <c r="H134" i="82"/>
  <c r="H133" i="82"/>
  <c r="J133" i="82" s="1"/>
  <c r="L133" i="82" s="1"/>
  <c r="H132" i="82"/>
  <c r="H131" i="82"/>
  <c r="H130" i="82"/>
  <c r="J129" i="82" s="1"/>
  <c r="L129" i="82" s="1"/>
  <c r="H129" i="82"/>
  <c r="H128" i="82"/>
  <c r="H127" i="82"/>
  <c r="H126" i="82"/>
  <c r="J125" i="82"/>
  <c r="L125" i="82" s="1"/>
  <c r="H125" i="82"/>
  <c r="H124" i="82"/>
  <c r="H123" i="82"/>
  <c r="H122" i="82"/>
  <c r="H121" i="82"/>
  <c r="J121" i="82" s="1"/>
  <c r="L121" i="82" s="1"/>
  <c r="H120" i="82"/>
  <c r="H119" i="82"/>
  <c r="H118" i="82"/>
  <c r="H117" i="82"/>
  <c r="J117" i="82" s="1"/>
  <c r="L117" i="82" s="1"/>
  <c r="H116" i="82"/>
  <c r="H115" i="82"/>
  <c r="H114" i="82"/>
  <c r="J113" i="82" s="1"/>
  <c r="L113" i="82" s="1"/>
  <c r="H113" i="82"/>
  <c r="H112" i="82"/>
  <c r="H111" i="82"/>
  <c r="H110" i="82"/>
  <c r="J109" i="82"/>
  <c r="L109" i="82" s="1"/>
  <c r="H109" i="82"/>
  <c r="H108" i="82"/>
  <c r="H107" i="82"/>
  <c r="H106" i="82"/>
  <c r="H105" i="82"/>
  <c r="J105" i="82" s="1"/>
  <c r="L105" i="82" s="1"/>
  <c r="H104" i="82"/>
  <c r="H103" i="82"/>
  <c r="H102" i="82"/>
  <c r="H101" i="82"/>
  <c r="J101" i="82" s="1"/>
  <c r="L101" i="82" s="1"/>
  <c r="H100" i="82"/>
  <c r="H99" i="82"/>
  <c r="H98" i="82"/>
  <c r="J97" i="82" s="1"/>
  <c r="L97" i="82" s="1"/>
  <c r="H97" i="82"/>
  <c r="H96" i="82"/>
  <c r="H95" i="82"/>
  <c r="H94" i="82"/>
  <c r="J93" i="82"/>
  <c r="L93" i="82" s="1"/>
  <c r="H93" i="82"/>
  <c r="H92" i="82"/>
  <c r="H91" i="82"/>
  <c r="H90" i="82"/>
  <c r="H89" i="82"/>
  <c r="J89" i="82" s="1"/>
  <c r="L89" i="82" s="1"/>
  <c r="H88" i="82"/>
  <c r="H87" i="82"/>
  <c r="H86" i="82"/>
  <c r="H85" i="82"/>
  <c r="J85" i="82" s="1"/>
  <c r="L85" i="82" s="1"/>
  <c r="H84" i="82"/>
  <c r="H83" i="82"/>
  <c r="H82" i="82"/>
  <c r="J81" i="82" s="1"/>
  <c r="L81" i="82" s="1"/>
  <c r="H81" i="82"/>
  <c r="H80" i="82"/>
  <c r="H79" i="82"/>
  <c r="H78" i="82"/>
  <c r="J77" i="82"/>
  <c r="L77" i="82" s="1"/>
  <c r="H77" i="82"/>
  <c r="H76" i="82"/>
  <c r="H75" i="82"/>
  <c r="H74" i="82"/>
  <c r="H73" i="82"/>
  <c r="J73" i="82" s="1"/>
  <c r="L73" i="82" s="1"/>
  <c r="J69" i="82"/>
  <c r="L69" i="82" s="1"/>
  <c r="J65" i="82"/>
  <c r="L65" i="82" s="1"/>
  <c r="J61" i="82"/>
  <c r="L61" i="82" s="1"/>
  <c r="J57" i="82"/>
  <c r="L57" i="82" s="1"/>
  <c r="J53" i="82"/>
  <c r="L53" i="82" s="1"/>
  <c r="H52" i="82"/>
  <c r="H51" i="82"/>
  <c r="H50" i="82"/>
  <c r="H49" i="82"/>
  <c r="H48" i="82"/>
  <c r="H47" i="82"/>
  <c r="H46" i="82"/>
  <c r="H45" i="82"/>
  <c r="H44" i="82"/>
  <c r="H43" i="82"/>
  <c r="H42" i="82"/>
  <c r="H41" i="82"/>
  <c r="H40" i="82"/>
  <c r="H39" i="82"/>
  <c r="H38" i="82"/>
  <c r="H37" i="82"/>
  <c r="H36" i="82"/>
  <c r="H35" i="82"/>
  <c r="H34" i="82"/>
  <c r="H33" i="82"/>
  <c r="H32" i="82"/>
  <c r="H31" i="82"/>
  <c r="J29" i="82" s="1"/>
  <c r="H30" i="82"/>
  <c r="H29" i="82"/>
  <c r="H28" i="82"/>
  <c r="H27" i="82"/>
  <c r="H26" i="82"/>
  <c r="H25" i="82"/>
  <c r="J25" i="82" s="1"/>
  <c r="H24" i="82"/>
  <c r="H23" i="82"/>
  <c r="H22" i="82"/>
  <c r="H21" i="82"/>
  <c r="H20" i="82"/>
  <c r="O173" i="82"/>
  <c r="C7" i="82"/>
  <c r="C6" i="82"/>
  <c r="C5" i="82"/>
  <c r="C4" i="82"/>
  <c r="I304" i="81"/>
  <c r="M301" i="81"/>
  <c r="I301" i="81"/>
  <c r="J301" i="81" s="1"/>
  <c r="L301" i="81" s="1"/>
  <c r="M300" i="81"/>
  <c r="I300" i="81"/>
  <c r="J300" i="81" s="1"/>
  <c r="I299" i="81"/>
  <c r="J299" i="81" s="1"/>
  <c r="I298" i="81"/>
  <c r="J298" i="81" s="1"/>
  <c r="I297" i="81"/>
  <c r="J297" i="81" s="1"/>
  <c r="I296" i="81"/>
  <c r="J296" i="81" s="1"/>
  <c r="I295" i="81"/>
  <c r="J295" i="81" s="1"/>
  <c r="I294" i="81"/>
  <c r="J294" i="81" s="1"/>
  <c r="I293" i="81"/>
  <c r="J293" i="81" s="1"/>
  <c r="M292" i="81"/>
  <c r="J292" i="81"/>
  <c r="I292" i="81"/>
  <c r="J291" i="81"/>
  <c r="I291" i="81"/>
  <c r="I290" i="81"/>
  <c r="J290" i="81" s="1"/>
  <c r="J289" i="81"/>
  <c r="I289" i="81"/>
  <c r="J288" i="81"/>
  <c r="I288" i="81"/>
  <c r="J287" i="81"/>
  <c r="I287" i="81"/>
  <c r="I286" i="81"/>
  <c r="J286" i="81" s="1"/>
  <c r="J285" i="81"/>
  <c r="L292" i="81" s="1"/>
  <c r="I285" i="81"/>
  <c r="M284" i="81"/>
  <c r="J284" i="81"/>
  <c r="I284" i="81"/>
  <c r="I283" i="81"/>
  <c r="J283" i="81" s="1"/>
  <c r="J282" i="81"/>
  <c r="I282" i="81"/>
  <c r="J281" i="81"/>
  <c r="I281" i="81"/>
  <c r="J280" i="81"/>
  <c r="I280" i="81"/>
  <c r="I279" i="81"/>
  <c r="J278" i="81"/>
  <c r="I278" i="81"/>
  <c r="M275" i="81"/>
  <c r="J275" i="81"/>
  <c r="I275" i="81"/>
  <c r="J274" i="81"/>
  <c r="I274" i="81"/>
  <c r="J273" i="81"/>
  <c r="I273" i="81"/>
  <c r="I272" i="81"/>
  <c r="J272" i="81" s="1"/>
  <c r="J271" i="81"/>
  <c r="I271" i="81"/>
  <c r="J270" i="81"/>
  <c r="I270" i="81"/>
  <c r="J269" i="81"/>
  <c r="I269" i="81"/>
  <c r="I268" i="81"/>
  <c r="J268" i="81" s="1"/>
  <c r="J267" i="81"/>
  <c r="I267" i="81"/>
  <c r="I266" i="81"/>
  <c r="J266" i="81" s="1"/>
  <c r="I265" i="81"/>
  <c r="J265" i="81" s="1"/>
  <c r="I264" i="81"/>
  <c r="J264" i="81" s="1"/>
  <c r="J263" i="81"/>
  <c r="I263" i="81"/>
  <c r="J262" i="81"/>
  <c r="I262" i="81"/>
  <c r="J261" i="81"/>
  <c r="I261" i="81"/>
  <c r="I260" i="81"/>
  <c r="J260" i="81" s="1"/>
  <c r="J259" i="81"/>
  <c r="I259" i="81"/>
  <c r="J258" i="81"/>
  <c r="I258" i="81"/>
  <c r="J257" i="81"/>
  <c r="I257" i="81"/>
  <c r="I256" i="81"/>
  <c r="J256" i="81" s="1"/>
  <c r="J255" i="81"/>
  <c r="I255" i="81"/>
  <c r="J254" i="81"/>
  <c r="I254" i="81"/>
  <c r="J253" i="81"/>
  <c r="I253" i="81"/>
  <c r="I252" i="81"/>
  <c r="J252" i="81" s="1"/>
  <c r="I251" i="81"/>
  <c r="J251" i="81" s="1"/>
  <c r="M249" i="81"/>
  <c r="I249" i="81"/>
  <c r="J249" i="81" s="1"/>
  <c r="J248" i="81"/>
  <c r="I248" i="81"/>
  <c r="J247" i="81"/>
  <c r="I247" i="81"/>
  <c r="J246" i="81"/>
  <c r="I246" i="81"/>
  <c r="I245" i="81"/>
  <c r="J245" i="81" s="1"/>
  <c r="J244" i="81"/>
  <c r="I244" i="81"/>
  <c r="J243" i="81"/>
  <c r="I243" i="81"/>
  <c r="J242" i="81"/>
  <c r="I242" i="81"/>
  <c r="I241" i="81"/>
  <c r="J241" i="81" s="1"/>
  <c r="J240" i="81"/>
  <c r="I240" i="81"/>
  <c r="M238" i="81"/>
  <c r="I238" i="81"/>
  <c r="J238" i="81" s="1"/>
  <c r="J237" i="81"/>
  <c r="I237" i="81"/>
  <c r="J236" i="81"/>
  <c r="I236" i="81"/>
  <c r="J235" i="81"/>
  <c r="I235" i="81"/>
  <c r="I234" i="81"/>
  <c r="J234" i="81" s="1"/>
  <c r="J233" i="81"/>
  <c r="I233" i="81"/>
  <c r="J232" i="81"/>
  <c r="I232" i="81"/>
  <c r="J231" i="81"/>
  <c r="I231" i="81"/>
  <c r="I230" i="81"/>
  <c r="J230" i="81" s="1"/>
  <c r="J229" i="81"/>
  <c r="I229" i="81"/>
  <c r="M227" i="81"/>
  <c r="I227" i="81"/>
  <c r="J227" i="81" s="1"/>
  <c r="I226" i="81"/>
  <c r="J226" i="81" s="1"/>
  <c r="I225" i="81"/>
  <c r="J225" i="81" s="1"/>
  <c r="I224" i="81"/>
  <c r="J224" i="81" s="1"/>
  <c r="I223" i="81"/>
  <c r="J223" i="81" s="1"/>
  <c r="J222" i="81"/>
  <c r="I222" i="81"/>
  <c r="J221" i="81"/>
  <c r="I221" i="81"/>
  <c r="J220" i="81"/>
  <c r="I220" i="81"/>
  <c r="I219" i="81"/>
  <c r="J219" i="81" s="1"/>
  <c r="J218" i="81"/>
  <c r="I218" i="81"/>
  <c r="M216" i="81"/>
  <c r="I216" i="81"/>
  <c r="J216" i="81" s="1"/>
  <c r="J215" i="81"/>
  <c r="I215" i="81"/>
  <c r="J214" i="81"/>
  <c r="I214" i="81"/>
  <c r="J213" i="81"/>
  <c r="I213" i="81"/>
  <c r="I212" i="81"/>
  <c r="J212" i="81" s="1"/>
  <c r="J211" i="81"/>
  <c r="I211" i="81"/>
  <c r="J210" i="81"/>
  <c r="I210" i="81"/>
  <c r="J209" i="81"/>
  <c r="I209" i="81"/>
  <c r="I208" i="81"/>
  <c r="J208" i="81" s="1"/>
  <c r="I207" i="81"/>
  <c r="J207" i="81" s="1"/>
  <c r="M205" i="81"/>
  <c r="I205" i="81"/>
  <c r="J205" i="81" s="1"/>
  <c r="J204" i="81"/>
  <c r="I204" i="81"/>
  <c r="J203" i="81"/>
  <c r="I203" i="81"/>
  <c r="J202" i="81"/>
  <c r="I202" i="81"/>
  <c r="I201" i="81"/>
  <c r="J201" i="81" s="1"/>
  <c r="J200" i="81"/>
  <c r="I200" i="81"/>
  <c r="I199" i="81"/>
  <c r="J199" i="81" s="1"/>
  <c r="L205" i="81" s="1"/>
  <c r="M197" i="81"/>
  <c r="I197" i="81"/>
  <c r="J197" i="81" s="1"/>
  <c r="J196" i="81"/>
  <c r="I196" i="81"/>
  <c r="I195" i="81"/>
  <c r="J195" i="81" s="1"/>
  <c r="I194" i="81"/>
  <c r="J194" i="81" s="1"/>
  <c r="I193" i="81"/>
  <c r="J193" i="81" s="1"/>
  <c r="J192" i="81"/>
  <c r="I192" i="81"/>
  <c r="I191" i="81"/>
  <c r="J191" i="81" s="1"/>
  <c r="I190" i="81"/>
  <c r="J190" i="81" s="1"/>
  <c r="J189" i="81"/>
  <c r="I189" i="81"/>
  <c r="I188" i="81"/>
  <c r="J188" i="81" s="1"/>
  <c r="J180" i="81"/>
  <c r="B173" i="81"/>
  <c r="H172" i="81"/>
  <c r="H171" i="81"/>
  <c r="H170" i="81"/>
  <c r="H169" i="81"/>
  <c r="J169" i="81" s="1"/>
  <c r="L169" i="81" s="1"/>
  <c r="H168" i="81"/>
  <c r="H167" i="81"/>
  <c r="H166" i="81"/>
  <c r="H165" i="81"/>
  <c r="J165" i="81" s="1"/>
  <c r="L165" i="81" s="1"/>
  <c r="H164" i="81"/>
  <c r="H163" i="81"/>
  <c r="H162" i="81"/>
  <c r="J161" i="81" s="1"/>
  <c r="L161" i="81" s="1"/>
  <c r="H161" i="81"/>
  <c r="H160" i="81"/>
  <c r="H159" i="81"/>
  <c r="H158" i="81"/>
  <c r="H157" i="81"/>
  <c r="J157" i="81" s="1"/>
  <c r="L157" i="81" s="1"/>
  <c r="H156" i="81"/>
  <c r="H155" i="81"/>
  <c r="H154" i="81"/>
  <c r="H153" i="81"/>
  <c r="J153" i="81" s="1"/>
  <c r="L153" i="81" s="1"/>
  <c r="H152" i="81"/>
  <c r="H151" i="81"/>
  <c r="H150" i="81"/>
  <c r="H149" i="81"/>
  <c r="J149" i="81" s="1"/>
  <c r="L149" i="81" s="1"/>
  <c r="H148" i="81"/>
  <c r="H147" i="81"/>
  <c r="H146" i="81"/>
  <c r="J145" i="81" s="1"/>
  <c r="L145" i="81" s="1"/>
  <c r="H145" i="81"/>
  <c r="H144" i="81"/>
  <c r="H143" i="81"/>
  <c r="H142" i="81"/>
  <c r="H141" i="81"/>
  <c r="J141" i="81" s="1"/>
  <c r="L141" i="81" s="1"/>
  <c r="H140" i="81"/>
  <c r="H139" i="81"/>
  <c r="H138" i="81"/>
  <c r="H137" i="81"/>
  <c r="J137" i="81" s="1"/>
  <c r="L137" i="81" s="1"/>
  <c r="H136" i="81"/>
  <c r="H135" i="81"/>
  <c r="H134" i="81"/>
  <c r="H133" i="81"/>
  <c r="J133" i="81" s="1"/>
  <c r="L133" i="81" s="1"/>
  <c r="H132" i="81"/>
  <c r="H131" i="81"/>
  <c r="H130" i="81"/>
  <c r="J129" i="81" s="1"/>
  <c r="L129" i="81" s="1"/>
  <c r="H129" i="81"/>
  <c r="H128" i="81"/>
  <c r="H127" i="81"/>
  <c r="H126" i="81"/>
  <c r="H125" i="81"/>
  <c r="J125" i="81" s="1"/>
  <c r="L125" i="81" s="1"/>
  <c r="H124" i="81"/>
  <c r="H123" i="81"/>
  <c r="H122" i="81"/>
  <c r="H121" i="81"/>
  <c r="J121" i="81" s="1"/>
  <c r="L121" i="81" s="1"/>
  <c r="H120" i="81"/>
  <c r="H119" i="81"/>
  <c r="H118" i="81"/>
  <c r="H117" i="81"/>
  <c r="J117" i="81" s="1"/>
  <c r="L117" i="81" s="1"/>
  <c r="H116" i="81"/>
  <c r="H115" i="81"/>
  <c r="H114" i="81"/>
  <c r="J113" i="81" s="1"/>
  <c r="L113" i="81" s="1"/>
  <c r="H113" i="81"/>
  <c r="H112" i="81"/>
  <c r="H111" i="81"/>
  <c r="H110" i="81"/>
  <c r="H109" i="81"/>
  <c r="J109" i="81" s="1"/>
  <c r="L109" i="81" s="1"/>
  <c r="H108" i="81"/>
  <c r="H107" i="81"/>
  <c r="H106" i="81"/>
  <c r="H105" i="81"/>
  <c r="J105" i="81" s="1"/>
  <c r="L105" i="81" s="1"/>
  <c r="H104" i="81"/>
  <c r="H103" i="81"/>
  <c r="H102" i="81"/>
  <c r="H101" i="81"/>
  <c r="J101" i="81" s="1"/>
  <c r="L101" i="81" s="1"/>
  <c r="H100" i="81"/>
  <c r="H99" i="81"/>
  <c r="H98" i="81"/>
  <c r="J97" i="81" s="1"/>
  <c r="L97" i="81" s="1"/>
  <c r="H97" i="81"/>
  <c r="H96" i="81"/>
  <c r="H95" i="81"/>
  <c r="H94" i="81"/>
  <c r="H93" i="81"/>
  <c r="J93" i="81" s="1"/>
  <c r="L93" i="81" s="1"/>
  <c r="H92" i="81"/>
  <c r="H91" i="81"/>
  <c r="H90" i="81"/>
  <c r="H89" i="81"/>
  <c r="J89" i="81" s="1"/>
  <c r="L89" i="81" s="1"/>
  <c r="H88" i="81"/>
  <c r="H87" i="81"/>
  <c r="H86" i="81"/>
  <c r="H85" i="81"/>
  <c r="J85" i="81" s="1"/>
  <c r="L85" i="81" s="1"/>
  <c r="H84" i="81"/>
  <c r="H83" i="81"/>
  <c r="H82" i="81"/>
  <c r="J81" i="81" s="1"/>
  <c r="L81" i="81" s="1"/>
  <c r="H81" i="81"/>
  <c r="H80" i="81"/>
  <c r="H79" i="81"/>
  <c r="H78" i="81"/>
  <c r="H77" i="81"/>
  <c r="J77" i="81" s="1"/>
  <c r="L77" i="81" s="1"/>
  <c r="H76" i="81"/>
  <c r="H75" i="81"/>
  <c r="H74" i="81"/>
  <c r="H73" i="81"/>
  <c r="J73" i="81" s="1"/>
  <c r="L73" i="81" s="1"/>
  <c r="J69" i="81"/>
  <c r="L69" i="81" s="1"/>
  <c r="J65" i="81"/>
  <c r="L65" i="81" s="1"/>
  <c r="J61" i="81"/>
  <c r="L61" i="81" s="1"/>
  <c r="J57" i="81"/>
  <c r="L57" i="81" s="1"/>
  <c r="J53" i="81"/>
  <c r="L53" i="81" s="1"/>
  <c r="H52" i="81"/>
  <c r="H51" i="81"/>
  <c r="H50" i="81"/>
  <c r="H49" i="81"/>
  <c r="H48" i="81"/>
  <c r="H47" i="81"/>
  <c r="H46" i="81"/>
  <c r="H45" i="81"/>
  <c r="H44" i="81"/>
  <c r="H43" i="81"/>
  <c r="H42" i="81"/>
  <c r="H41" i="81"/>
  <c r="H40" i="81"/>
  <c r="H39" i="81"/>
  <c r="H38" i="81"/>
  <c r="H37" i="81"/>
  <c r="H36" i="81"/>
  <c r="H35" i="81"/>
  <c r="H34" i="81"/>
  <c r="J33" i="81" s="1"/>
  <c r="H33" i="81"/>
  <c r="H32" i="81"/>
  <c r="H31" i="81"/>
  <c r="H30" i="81"/>
  <c r="H29" i="81"/>
  <c r="H28" i="81"/>
  <c r="H27" i="81"/>
  <c r="H26" i="81"/>
  <c r="H25" i="81"/>
  <c r="H24" i="81"/>
  <c r="H23" i="81"/>
  <c r="H22" i="81"/>
  <c r="H21" i="81"/>
  <c r="H20" i="81"/>
  <c r="C7" i="81"/>
  <c r="C6" i="81"/>
  <c r="C5" i="81"/>
  <c r="C4" i="81"/>
  <c r="I304" i="80"/>
  <c r="M301" i="80"/>
  <c r="L301" i="80"/>
  <c r="J301" i="80"/>
  <c r="I301" i="80"/>
  <c r="M300" i="80"/>
  <c r="I300" i="80"/>
  <c r="J300" i="80" s="1"/>
  <c r="I299" i="80"/>
  <c r="J299" i="80" s="1"/>
  <c r="J298" i="80"/>
  <c r="I298" i="80"/>
  <c r="J297" i="80"/>
  <c r="I297" i="80"/>
  <c r="I296" i="80"/>
  <c r="J296" i="80" s="1"/>
  <c r="I295" i="80"/>
  <c r="J295" i="80" s="1"/>
  <c r="I294" i="80"/>
  <c r="J294" i="80" s="1"/>
  <c r="J293" i="80"/>
  <c r="I293" i="80"/>
  <c r="M292" i="80"/>
  <c r="J292" i="80"/>
  <c r="I292" i="80"/>
  <c r="I291" i="80"/>
  <c r="J291" i="80" s="1"/>
  <c r="J290" i="80"/>
  <c r="I290" i="80"/>
  <c r="J289" i="80"/>
  <c r="I289" i="80"/>
  <c r="J288" i="80"/>
  <c r="I288" i="80"/>
  <c r="I287" i="80"/>
  <c r="J287" i="80" s="1"/>
  <c r="J286" i="80"/>
  <c r="I286" i="80"/>
  <c r="J285" i="80"/>
  <c r="L292" i="80" s="1"/>
  <c r="I285" i="80"/>
  <c r="M284" i="80"/>
  <c r="I284" i="80"/>
  <c r="J284" i="80" s="1"/>
  <c r="J283" i="80"/>
  <c r="I283" i="80"/>
  <c r="J282" i="80"/>
  <c r="I282" i="80"/>
  <c r="J281" i="80"/>
  <c r="I281" i="80"/>
  <c r="I280" i="80"/>
  <c r="J280" i="80" s="1"/>
  <c r="I279" i="80"/>
  <c r="J279" i="80" s="1"/>
  <c r="J278" i="80"/>
  <c r="I278" i="80"/>
  <c r="M275" i="80"/>
  <c r="J275" i="80"/>
  <c r="I275" i="80"/>
  <c r="J274" i="80"/>
  <c r="I274" i="80"/>
  <c r="I273" i="80"/>
  <c r="J273" i="80" s="1"/>
  <c r="J272" i="80"/>
  <c r="I272" i="80"/>
  <c r="J271" i="80"/>
  <c r="I271" i="80"/>
  <c r="J270" i="80"/>
  <c r="I270" i="80"/>
  <c r="I269" i="80"/>
  <c r="J269" i="80" s="1"/>
  <c r="J268" i="80"/>
  <c r="I268" i="80"/>
  <c r="J267" i="80"/>
  <c r="I267" i="80"/>
  <c r="J266" i="80"/>
  <c r="I266" i="80"/>
  <c r="I265" i="80"/>
  <c r="J265" i="80" s="1"/>
  <c r="J264" i="80"/>
  <c r="I264" i="80"/>
  <c r="J263" i="80"/>
  <c r="I263" i="80"/>
  <c r="J262" i="80"/>
  <c r="I262" i="80"/>
  <c r="I261" i="80"/>
  <c r="J261" i="80" s="1"/>
  <c r="J260" i="80"/>
  <c r="I260" i="80"/>
  <c r="J259" i="80"/>
  <c r="I259" i="80"/>
  <c r="J258" i="80"/>
  <c r="I258" i="80"/>
  <c r="I257" i="80"/>
  <c r="J257" i="80" s="1"/>
  <c r="J256" i="80"/>
  <c r="I256" i="80"/>
  <c r="J255" i="80"/>
  <c r="I255" i="80"/>
  <c r="J254" i="80"/>
  <c r="I254" i="80"/>
  <c r="I253" i="80"/>
  <c r="J253" i="80" s="1"/>
  <c r="J252" i="80"/>
  <c r="I252" i="80"/>
  <c r="I251" i="80"/>
  <c r="J251" i="80" s="1"/>
  <c r="M249" i="80"/>
  <c r="J249" i="80"/>
  <c r="I249" i="80"/>
  <c r="J248" i="80"/>
  <c r="I248" i="80"/>
  <c r="J247" i="80"/>
  <c r="I247" i="80"/>
  <c r="I246" i="80"/>
  <c r="J246" i="80" s="1"/>
  <c r="J245" i="80"/>
  <c r="I245" i="80"/>
  <c r="J244" i="80"/>
  <c r="I244" i="80"/>
  <c r="J243" i="80"/>
  <c r="I243" i="80"/>
  <c r="I242" i="80"/>
  <c r="J242" i="80" s="1"/>
  <c r="J241" i="80"/>
  <c r="I241" i="80"/>
  <c r="I240" i="80"/>
  <c r="J240" i="80" s="1"/>
  <c r="M238" i="80"/>
  <c r="J238" i="80"/>
  <c r="I238" i="80"/>
  <c r="J237" i="80"/>
  <c r="I237" i="80"/>
  <c r="J236" i="80"/>
  <c r="I236" i="80"/>
  <c r="I235" i="80"/>
  <c r="J235" i="80" s="1"/>
  <c r="J234" i="80"/>
  <c r="I234" i="80"/>
  <c r="J233" i="80"/>
  <c r="I233" i="80"/>
  <c r="J232" i="80"/>
  <c r="I232" i="80"/>
  <c r="I231" i="80"/>
  <c r="J231" i="80" s="1"/>
  <c r="J230" i="80"/>
  <c r="I230" i="80"/>
  <c r="J229" i="80"/>
  <c r="L238" i="80" s="1"/>
  <c r="I229" i="80"/>
  <c r="M227" i="80"/>
  <c r="I227" i="80"/>
  <c r="J227" i="80" s="1"/>
  <c r="J226" i="80"/>
  <c r="I226" i="80"/>
  <c r="I225" i="80"/>
  <c r="J225" i="80" s="1"/>
  <c r="I224" i="80"/>
  <c r="J224" i="80" s="1"/>
  <c r="J223" i="80"/>
  <c r="I223" i="80"/>
  <c r="J222" i="80"/>
  <c r="I222" i="80"/>
  <c r="J221" i="80"/>
  <c r="I221" i="80"/>
  <c r="I220" i="80"/>
  <c r="J220" i="80" s="1"/>
  <c r="I219" i="80"/>
  <c r="J219" i="80" s="1"/>
  <c r="I218" i="80"/>
  <c r="J218" i="80" s="1"/>
  <c r="M216" i="80"/>
  <c r="J216" i="80"/>
  <c r="I216" i="80"/>
  <c r="J215" i="80"/>
  <c r="I215" i="80"/>
  <c r="J214" i="80"/>
  <c r="I214" i="80"/>
  <c r="I213" i="80"/>
  <c r="J213" i="80" s="1"/>
  <c r="J212" i="80"/>
  <c r="I212" i="80"/>
  <c r="J211" i="80"/>
  <c r="I211" i="80"/>
  <c r="J210" i="80"/>
  <c r="I210" i="80"/>
  <c r="I209" i="80"/>
  <c r="J209" i="80" s="1"/>
  <c r="J208" i="80"/>
  <c r="I208" i="80"/>
  <c r="I207" i="80"/>
  <c r="J207" i="80" s="1"/>
  <c r="L216" i="80" s="1"/>
  <c r="M205" i="80"/>
  <c r="J205" i="80"/>
  <c r="I205" i="80"/>
  <c r="J204" i="80"/>
  <c r="I204" i="80"/>
  <c r="J203" i="80"/>
  <c r="I203" i="80"/>
  <c r="I202" i="80"/>
  <c r="J202" i="80" s="1"/>
  <c r="J201" i="80"/>
  <c r="I201" i="80"/>
  <c r="J200" i="80"/>
  <c r="I200" i="80"/>
  <c r="I199" i="80"/>
  <c r="J199" i="80" s="1"/>
  <c r="L205" i="80" s="1"/>
  <c r="M197" i="80"/>
  <c r="I197" i="80"/>
  <c r="J197" i="80" s="1"/>
  <c r="I196" i="80"/>
  <c r="J196" i="80" s="1"/>
  <c r="I195" i="80"/>
  <c r="J195" i="80" s="1"/>
  <c r="I194" i="80"/>
  <c r="J194" i="80" s="1"/>
  <c r="J193" i="80"/>
  <c r="I193" i="80"/>
  <c r="I192" i="80"/>
  <c r="J192" i="80" s="1"/>
  <c r="I191" i="80"/>
  <c r="J191" i="80" s="1"/>
  <c r="I190" i="80"/>
  <c r="J190" i="80" s="1"/>
  <c r="I189" i="80"/>
  <c r="J189" i="80" s="1"/>
  <c r="I188" i="80"/>
  <c r="J188" i="80" s="1"/>
  <c r="J180" i="80"/>
  <c r="B173" i="80"/>
  <c r="H172" i="80"/>
  <c r="H171" i="80"/>
  <c r="H170" i="80"/>
  <c r="H169" i="80"/>
  <c r="J169" i="80" s="1"/>
  <c r="L169" i="80" s="1"/>
  <c r="H168" i="80"/>
  <c r="H167" i="80"/>
  <c r="H166" i="80"/>
  <c r="L165" i="80"/>
  <c r="P165" i="80" s="1"/>
  <c r="J165" i="80"/>
  <c r="H165" i="80"/>
  <c r="H164" i="80"/>
  <c r="H163" i="80"/>
  <c r="H162" i="80"/>
  <c r="H161" i="80"/>
  <c r="J161" i="80" s="1"/>
  <c r="L161" i="80" s="1"/>
  <c r="H160" i="80"/>
  <c r="H159" i="80"/>
  <c r="H158" i="80"/>
  <c r="H157" i="80"/>
  <c r="J157" i="80" s="1"/>
  <c r="L157" i="80" s="1"/>
  <c r="H156" i="80"/>
  <c r="H155" i="80"/>
  <c r="H154" i="80"/>
  <c r="H153" i="80"/>
  <c r="J153" i="80" s="1"/>
  <c r="L153" i="80" s="1"/>
  <c r="H152" i="80"/>
  <c r="H151" i="80"/>
  <c r="H150" i="80"/>
  <c r="L149" i="80"/>
  <c r="N149" i="80" s="1"/>
  <c r="J149" i="80"/>
  <c r="H149" i="80"/>
  <c r="H148" i="80"/>
  <c r="H147" i="80"/>
  <c r="H146" i="80"/>
  <c r="H145" i="80"/>
  <c r="J145" i="80" s="1"/>
  <c r="L145" i="80" s="1"/>
  <c r="H144" i="80"/>
  <c r="H143" i="80"/>
  <c r="H142" i="80"/>
  <c r="H141" i="80"/>
  <c r="J141" i="80" s="1"/>
  <c r="L141" i="80" s="1"/>
  <c r="H140" i="80"/>
  <c r="H139" i="80"/>
  <c r="H138" i="80"/>
  <c r="H137" i="80"/>
  <c r="J137" i="80" s="1"/>
  <c r="L137" i="80" s="1"/>
  <c r="H136" i="80"/>
  <c r="H135" i="80"/>
  <c r="H134" i="80"/>
  <c r="L133" i="80"/>
  <c r="N133" i="80" s="1"/>
  <c r="J133" i="80"/>
  <c r="H133" i="80"/>
  <c r="H132" i="80"/>
  <c r="H131" i="80"/>
  <c r="H130" i="80"/>
  <c r="H129" i="80"/>
  <c r="J129" i="80" s="1"/>
  <c r="L129" i="80" s="1"/>
  <c r="H128" i="80"/>
  <c r="H127" i="80"/>
  <c r="H126" i="80"/>
  <c r="H125" i="80"/>
  <c r="J125" i="80" s="1"/>
  <c r="L125" i="80" s="1"/>
  <c r="H124" i="80"/>
  <c r="H123" i="80"/>
  <c r="H122" i="80"/>
  <c r="H121" i="80"/>
  <c r="J121" i="80" s="1"/>
  <c r="L121" i="80" s="1"/>
  <c r="H120" i="80"/>
  <c r="H119" i="80"/>
  <c r="H118" i="80"/>
  <c r="L117" i="80"/>
  <c r="P117" i="80" s="1"/>
  <c r="J117" i="80"/>
  <c r="H117" i="80"/>
  <c r="H116" i="80"/>
  <c r="H115" i="80"/>
  <c r="H114" i="80"/>
  <c r="H113" i="80"/>
  <c r="J113" i="80" s="1"/>
  <c r="L113" i="80" s="1"/>
  <c r="H112" i="80"/>
  <c r="H111" i="80"/>
  <c r="H110" i="80"/>
  <c r="H109" i="80"/>
  <c r="J109" i="80" s="1"/>
  <c r="L109" i="80" s="1"/>
  <c r="H108" i="80"/>
  <c r="H107" i="80"/>
  <c r="H106" i="80"/>
  <c r="H105" i="80"/>
  <c r="J105" i="80" s="1"/>
  <c r="L105" i="80" s="1"/>
  <c r="H104" i="80"/>
  <c r="H103" i="80"/>
  <c r="H102" i="80"/>
  <c r="L101" i="80"/>
  <c r="P101" i="80" s="1"/>
  <c r="J101" i="80"/>
  <c r="H101" i="80"/>
  <c r="H100" i="80"/>
  <c r="H99" i="80"/>
  <c r="H98" i="80"/>
  <c r="H97" i="80"/>
  <c r="J97" i="80" s="1"/>
  <c r="L97" i="80" s="1"/>
  <c r="H96" i="80"/>
  <c r="H95" i="80"/>
  <c r="H94" i="80"/>
  <c r="H93" i="80"/>
  <c r="J93" i="80" s="1"/>
  <c r="L93" i="80" s="1"/>
  <c r="H92" i="80"/>
  <c r="H91" i="80"/>
  <c r="H90" i="80"/>
  <c r="H89" i="80"/>
  <c r="J89" i="80" s="1"/>
  <c r="L89" i="80" s="1"/>
  <c r="H88" i="80"/>
  <c r="H87" i="80"/>
  <c r="H86" i="80"/>
  <c r="L85" i="80"/>
  <c r="P85" i="80" s="1"/>
  <c r="J85" i="80"/>
  <c r="H85" i="80"/>
  <c r="H84" i="80"/>
  <c r="H83" i="80"/>
  <c r="H82" i="80"/>
  <c r="H81" i="80"/>
  <c r="J81" i="80" s="1"/>
  <c r="L81" i="80" s="1"/>
  <c r="H80" i="80"/>
  <c r="H79" i="80"/>
  <c r="H78" i="80"/>
  <c r="H77" i="80"/>
  <c r="J77" i="80" s="1"/>
  <c r="L77" i="80" s="1"/>
  <c r="H76" i="80"/>
  <c r="H75" i="80"/>
  <c r="H74" i="80"/>
  <c r="H73" i="80"/>
  <c r="J73" i="80" s="1"/>
  <c r="L73" i="80" s="1"/>
  <c r="J69" i="80"/>
  <c r="L69" i="80" s="1"/>
  <c r="P69" i="80" s="1"/>
  <c r="J65" i="80"/>
  <c r="L65" i="80" s="1"/>
  <c r="J61" i="80"/>
  <c r="L61" i="80" s="1"/>
  <c r="J57" i="80"/>
  <c r="L57" i="80" s="1"/>
  <c r="J53" i="80"/>
  <c r="L53" i="80" s="1"/>
  <c r="N53" i="80" s="1"/>
  <c r="H52" i="80"/>
  <c r="H51" i="80"/>
  <c r="H50" i="80"/>
  <c r="H49" i="80"/>
  <c r="J49" i="80" s="1"/>
  <c r="L49" i="80" s="1"/>
  <c r="H48" i="80"/>
  <c r="H47" i="80"/>
  <c r="H46" i="80"/>
  <c r="H45" i="80"/>
  <c r="H44" i="80"/>
  <c r="H43" i="80"/>
  <c r="H42" i="80"/>
  <c r="H41" i="80"/>
  <c r="J41" i="80" s="1"/>
  <c r="H40" i="80"/>
  <c r="H39" i="80"/>
  <c r="H38" i="80"/>
  <c r="H37" i="80"/>
  <c r="J37" i="80" s="1"/>
  <c r="H36" i="80"/>
  <c r="H35" i="80"/>
  <c r="H34" i="80"/>
  <c r="H33" i="80"/>
  <c r="H32" i="80"/>
  <c r="H31" i="80"/>
  <c r="H30" i="80"/>
  <c r="H29" i="80"/>
  <c r="H28" i="80"/>
  <c r="H27" i="80"/>
  <c r="H26" i="80"/>
  <c r="H25" i="80"/>
  <c r="H24" i="80"/>
  <c r="H23" i="80"/>
  <c r="H22" i="80"/>
  <c r="H21" i="80"/>
  <c r="J21" i="80" s="1"/>
  <c r="H20" i="80"/>
  <c r="O173" i="80"/>
  <c r="C7" i="80"/>
  <c r="C6" i="80"/>
  <c r="C5" i="80"/>
  <c r="C4" i="80"/>
  <c r="I304" i="79"/>
  <c r="M301" i="79"/>
  <c r="I301" i="79"/>
  <c r="J301" i="79" s="1"/>
  <c r="L301" i="79" s="1"/>
  <c r="M300" i="79"/>
  <c r="I300" i="79"/>
  <c r="J300" i="79" s="1"/>
  <c r="I299" i="79"/>
  <c r="J299" i="79" s="1"/>
  <c r="I298" i="79"/>
  <c r="J298" i="79" s="1"/>
  <c r="I297" i="79"/>
  <c r="J297" i="79" s="1"/>
  <c r="I296" i="79"/>
  <c r="J296" i="79" s="1"/>
  <c r="I295" i="79"/>
  <c r="J295" i="79" s="1"/>
  <c r="I294" i="79"/>
  <c r="J294" i="79" s="1"/>
  <c r="I293" i="79"/>
  <c r="J293" i="79" s="1"/>
  <c r="M292" i="79"/>
  <c r="J292" i="79"/>
  <c r="I292" i="79"/>
  <c r="I291" i="79"/>
  <c r="J291" i="79" s="1"/>
  <c r="J290" i="79"/>
  <c r="I290" i="79"/>
  <c r="I289" i="79"/>
  <c r="J289" i="79" s="1"/>
  <c r="J288" i="79"/>
  <c r="I288" i="79"/>
  <c r="I287" i="79"/>
  <c r="J287" i="79" s="1"/>
  <c r="J286" i="79"/>
  <c r="I286" i="79"/>
  <c r="I285" i="79"/>
  <c r="J285" i="79" s="1"/>
  <c r="M284" i="79"/>
  <c r="I284" i="79"/>
  <c r="J284" i="79" s="1"/>
  <c r="J283" i="79"/>
  <c r="I283" i="79"/>
  <c r="I282" i="79"/>
  <c r="J282" i="79" s="1"/>
  <c r="J281" i="79"/>
  <c r="I281" i="79"/>
  <c r="I280" i="79"/>
  <c r="J280" i="79" s="1"/>
  <c r="I279" i="79"/>
  <c r="J279" i="79" s="1"/>
  <c r="J278" i="79"/>
  <c r="I278" i="79"/>
  <c r="M275" i="79"/>
  <c r="I275" i="79"/>
  <c r="J275" i="79" s="1"/>
  <c r="J274" i="79"/>
  <c r="I274" i="79"/>
  <c r="I273" i="79"/>
  <c r="J273" i="79" s="1"/>
  <c r="J272" i="79"/>
  <c r="I272" i="79"/>
  <c r="I271" i="79"/>
  <c r="J271" i="79" s="1"/>
  <c r="J270" i="79"/>
  <c r="I270" i="79"/>
  <c r="I269" i="79"/>
  <c r="J269" i="79" s="1"/>
  <c r="J268" i="79"/>
  <c r="I268" i="79"/>
  <c r="I267" i="79"/>
  <c r="J267" i="79" s="1"/>
  <c r="J266" i="79"/>
  <c r="I266" i="79"/>
  <c r="I265" i="79"/>
  <c r="J265" i="79" s="1"/>
  <c r="J264" i="79"/>
  <c r="I264" i="79"/>
  <c r="I263" i="79"/>
  <c r="J263" i="79" s="1"/>
  <c r="J262" i="79"/>
  <c r="I262" i="79"/>
  <c r="I261" i="79"/>
  <c r="J261" i="79" s="1"/>
  <c r="J260" i="79"/>
  <c r="I260" i="79"/>
  <c r="I259" i="79"/>
  <c r="J259" i="79" s="1"/>
  <c r="J258" i="79"/>
  <c r="I258" i="79"/>
  <c r="I257" i="79"/>
  <c r="J257" i="79" s="1"/>
  <c r="J256" i="79"/>
  <c r="I256" i="79"/>
  <c r="I255" i="79"/>
  <c r="J255" i="79" s="1"/>
  <c r="J254" i="79"/>
  <c r="I254" i="79"/>
  <c r="I253" i="79"/>
  <c r="J253" i="79" s="1"/>
  <c r="J252" i="79"/>
  <c r="I252" i="79"/>
  <c r="I251" i="79"/>
  <c r="J251" i="79" s="1"/>
  <c r="M249" i="79"/>
  <c r="J249" i="79"/>
  <c r="I249" i="79"/>
  <c r="I248" i="79"/>
  <c r="J248" i="79" s="1"/>
  <c r="J247" i="79"/>
  <c r="I247" i="79"/>
  <c r="J246" i="79"/>
  <c r="I246" i="79"/>
  <c r="J245" i="79"/>
  <c r="I245" i="79"/>
  <c r="I244" i="79"/>
  <c r="J244" i="79" s="1"/>
  <c r="J243" i="79"/>
  <c r="I243" i="79"/>
  <c r="J242" i="79"/>
  <c r="I242" i="79"/>
  <c r="J241" i="79"/>
  <c r="I241" i="79"/>
  <c r="I240" i="79"/>
  <c r="J240" i="79" s="1"/>
  <c r="M238" i="79"/>
  <c r="J238" i="79"/>
  <c r="I238" i="79"/>
  <c r="I237" i="79"/>
  <c r="J237" i="79" s="1"/>
  <c r="J236" i="79"/>
  <c r="I236" i="79"/>
  <c r="J235" i="79"/>
  <c r="I235" i="79"/>
  <c r="J234" i="79"/>
  <c r="I234" i="79"/>
  <c r="I233" i="79"/>
  <c r="J233" i="79" s="1"/>
  <c r="J232" i="79"/>
  <c r="I232" i="79"/>
  <c r="J231" i="79"/>
  <c r="I231" i="79"/>
  <c r="J230" i="79"/>
  <c r="I230" i="79"/>
  <c r="I229" i="79"/>
  <c r="J229" i="79" s="1"/>
  <c r="M227" i="79"/>
  <c r="J227" i="79"/>
  <c r="I227" i="79"/>
  <c r="I226" i="79"/>
  <c r="J226" i="79" s="1"/>
  <c r="I225" i="79"/>
  <c r="J225" i="79" s="1"/>
  <c r="J224" i="79"/>
  <c r="I224" i="79"/>
  <c r="I223" i="79"/>
  <c r="J223" i="79" s="1"/>
  <c r="I222" i="79"/>
  <c r="J222" i="79" s="1"/>
  <c r="J221" i="79"/>
  <c r="I221" i="79"/>
  <c r="I220" i="79"/>
  <c r="J220" i="79" s="1"/>
  <c r="J219" i="79"/>
  <c r="I219" i="79"/>
  <c r="I218" i="79"/>
  <c r="J218" i="79" s="1"/>
  <c r="M216" i="79"/>
  <c r="J216" i="79"/>
  <c r="I216" i="79"/>
  <c r="I215" i="79"/>
  <c r="J215" i="79" s="1"/>
  <c r="J214" i="79"/>
  <c r="I214" i="79"/>
  <c r="J213" i="79"/>
  <c r="I213" i="79"/>
  <c r="J212" i="79"/>
  <c r="I212" i="79"/>
  <c r="I211" i="79"/>
  <c r="J211" i="79" s="1"/>
  <c r="J210" i="79"/>
  <c r="I210" i="79"/>
  <c r="J209" i="79"/>
  <c r="I209" i="79"/>
  <c r="J208" i="79"/>
  <c r="I208" i="79"/>
  <c r="I207" i="79"/>
  <c r="J207" i="79" s="1"/>
  <c r="M205" i="79"/>
  <c r="J205" i="79"/>
  <c r="I205" i="79"/>
  <c r="I204" i="79"/>
  <c r="J204" i="79" s="1"/>
  <c r="J203" i="79"/>
  <c r="I203" i="79"/>
  <c r="J202" i="79"/>
  <c r="I202" i="79"/>
  <c r="J201" i="79"/>
  <c r="I201" i="79"/>
  <c r="I200" i="79"/>
  <c r="J200" i="79" s="1"/>
  <c r="I199" i="79"/>
  <c r="J199" i="79" s="1"/>
  <c r="M197" i="79"/>
  <c r="I197" i="79"/>
  <c r="J197" i="79" s="1"/>
  <c r="I196" i="79"/>
  <c r="J196" i="79" s="1"/>
  <c r="I195" i="79"/>
  <c r="J195" i="79" s="1"/>
  <c r="I194" i="79"/>
  <c r="J194" i="79" s="1"/>
  <c r="I193" i="79"/>
  <c r="J193" i="79" s="1"/>
  <c r="J192" i="79"/>
  <c r="I192" i="79"/>
  <c r="J191" i="79"/>
  <c r="I191" i="79"/>
  <c r="J190" i="79"/>
  <c r="I190" i="79"/>
  <c r="I189" i="79"/>
  <c r="J189" i="79" s="1"/>
  <c r="I188" i="79"/>
  <c r="J188" i="79" s="1"/>
  <c r="J180" i="79"/>
  <c r="B173" i="79"/>
  <c r="H172" i="79"/>
  <c r="H171" i="79"/>
  <c r="H170" i="79"/>
  <c r="H169" i="79"/>
  <c r="J169" i="79" s="1"/>
  <c r="L169" i="79" s="1"/>
  <c r="H168" i="79"/>
  <c r="H167" i="79"/>
  <c r="H166" i="79"/>
  <c r="H165" i="79"/>
  <c r="J165" i="79" s="1"/>
  <c r="L165" i="79" s="1"/>
  <c r="H164" i="79"/>
  <c r="H163" i="79"/>
  <c r="H162" i="79"/>
  <c r="H161" i="79"/>
  <c r="J161" i="79" s="1"/>
  <c r="L161" i="79" s="1"/>
  <c r="H160" i="79"/>
  <c r="H159" i="79"/>
  <c r="H158" i="79"/>
  <c r="H157" i="79"/>
  <c r="J157" i="79" s="1"/>
  <c r="L157" i="79" s="1"/>
  <c r="H156" i="79"/>
  <c r="H155" i="79"/>
  <c r="H154" i="79"/>
  <c r="H153" i="79"/>
  <c r="J153" i="79" s="1"/>
  <c r="L153" i="79" s="1"/>
  <c r="H152" i="79"/>
  <c r="H151" i="79"/>
  <c r="H150" i="79"/>
  <c r="H149" i="79"/>
  <c r="J149" i="79" s="1"/>
  <c r="L149" i="79" s="1"/>
  <c r="H148" i="79"/>
  <c r="H147" i="79"/>
  <c r="H146" i="79"/>
  <c r="H145" i="79"/>
  <c r="J145" i="79" s="1"/>
  <c r="L145" i="79" s="1"/>
  <c r="H144" i="79"/>
  <c r="H143" i="79"/>
  <c r="H142" i="79"/>
  <c r="H141" i="79"/>
  <c r="J141" i="79" s="1"/>
  <c r="L141" i="79" s="1"/>
  <c r="H140" i="79"/>
  <c r="H139" i="79"/>
  <c r="H138" i="79"/>
  <c r="H137" i="79"/>
  <c r="J137" i="79" s="1"/>
  <c r="L137" i="79" s="1"/>
  <c r="H136" i="79"/>
  <c r="H135" i="79"/>
  <c r="H134" i="79"/>
  <c r="H133" i="79"/>
  <c r="J133" i="79" s="1"/>
  <c r="L133" i="79" s="1"/>
  <c r="H132" i="79"/>
  <c r="H131" i="79"/>
  <c r="H130" i="79"/>
  <c r="H129" i="79"/>
  <c r="J129" i="79" s="1"/>
  <c r="L129" i="79" s="1"/>
  <c r="H128" i="79"/>
  <c r="H127" i="79"/>
  <c r="H126" i="79"/>
  <c r="H125" i="79"/>
  <c r="J125" i="79" s="1"/>
  <c r="L125" i="79" s="1"/>
  <c r="H124" i="79"/>
  <c r="H123" i="79"/>
  <c r="H122" i="79"/>
  <c r="H121" i="79"/>
  <c r="J121" i="79" s="1"/>
  <c r="L121" i="79" s="1"/>
  <c r="H120" i="79"/>
  <c r="H119" i="79"/>
  <c r="H118" i="79"/>
  <c r="H117" i="79"/>
  <c r="J117" i="79" s="1"/>
  <c r="L117" i="79" s="1"/>
  <c r="H116" i="79"/>
  <c r="H115" i="79"/>
  <c r="H114" i="79"/>
  <c r="J113" i="79"/>
  <c r="L113" i="79" s="1"/>
  <c r="H113" i="79"/>
  <c r="H112" i="79"/>
  <c r="H111" i="79"/>
  <c r="H110" i="79"/>
  <c r="H109" i="79"/>
  <c r="J109" i="79" s="1"/>
  <c r="L109" i="79" s="1"/>
  <c r="H108" i="79"/>
  <c r="H107" i="79"/>
  <c r="H106" i="79"/>
  <c r="H105" i="79"/>
  <c r="J105" i="79" s="1"/>
  <c r="L105" i="79" s="1"/>
  <c r="H104" i="79"/>
  <c r="H103" i="79"/>
  <c r="H102" i="79"/>
  <c r="J101" i="79" s="1"/>
  <c r="L101" i="79" s="1"/>
  <c r="H101" i="79"/>
  <c r="H100" i="79"/>
  <c r="H99" i="79"/>
  <c r="H98" i="79"/>
  <c r="J97" i="79"/>
  <c r="L97" i="79" s="1"/>
  <c r="H97" i="79"/>
  <c r="H96" i="79"/>
  <c r="H95" i="79"/>
  <c r="H94" i="79"/>
  <c r="H93" i="79"/>
  <c r="J93" i="79" s="1"/>
  <c r="L93" i="79" s="1"/>
  <c r="H92" i="79"/>
  <c r="H91" i="79"/>
  <c r="H90" i="79"/>
  <c r="H89" i="79"/>
  <c r="J89" i="79" s="1"/>
  <c r="L89" i="79" s="1"/>
  <c r="H88" i="79"/>
  <c r="H87" i="79"/>
  <c r="H86" i="79"/>
  <c r="J85" i="79" s="1"/>
  <c r="L85" i="79" s="1"/>
  <c r="H85" i="79"/>
  <c r="H84" i="79"/>
  <c r="H83" i="79"/>
  <c r="H82" i="79"/>
  <c r="J81" i="79"/>
  <c r="L81" i="79" s="1"/>
  <c r="H81" i="79"/>
  <c r="H80" i="79"/>
  <c r="H79" i="79"/>
  <c r="H78" i="79"/>
  <c r="H77" i="79"/>
  <c r="J77" i="79" s="1"/>
  <c r="L77" i="79" s="1"/>
  <c r="H76" i="79"/>
  <c r="H75" i="79"/>
  <c r="H74" i="79"/>
  <c r="H73" i="79"/>
  <c r="J73" i="79" s="1"/>
  <c r="L73" i="79" s="1"/>
  <c r="J69" i="79"/>
  <c r="L69" i="79" s="1"/>
  <c r="J65" i="79"/>
  <c r="L65" i="79" s="1"/>
  <c r="J61" i="79"/>
  <c r="L61" i="79" s="1"/>
  <c r="J57" i="79"/>
  <c r="L57" i="79" s="1"/>
  <c r="J53" i="79"/>
  <c r="L53" i="79" s="1"/>
  <c r="H52" i="79"/>
  <c r="H51" i="79"/>
  <c r="J49" i="79" s="1"/>
  <c r="L49" i="79" s="1"/>
  <c r="H50" i="79"/>
  <c r="H49" i="79"/>
  <c r="H48" i="79"/>
  <c r="H47" i="79"/>
  <c r="H46" i="79"/>
  <c r="H45" i="79"/>
  <c r="H44" i="79"/>
  <c r="H43" i="79"/>
  <c r="H42" i="79"/>
  <c r="H41" i="79"/>
  <c r="H40" i="79"/>
  <c r="H39" i="79"/>
  <c r="H38" i="79"/>
  <c r="H37" i="79"/>
  <c r="J37" i="79" s="1"/>
  <c r="H36" i="79"/>
  <c r="H35" i="79"/>
  <c r="H34" i="79"/>
  <c r="J33" i="79" s="1"/>
  <c r="L33" i="79" s="1"/>
  <c r="H33" i="79"/>
  <c r="H32" i="79"/>
  <c r="H31" i="79"/>
  <c r="H30" i="79"/>
  <c r="H29" i="79"/>
  <c r="J29" i="79" s="1"/>
  <c r="H28" i="79"/>
  <c r="H27" i="79"/>
  <c r="H26" i="79"/>
  <c r="H25" i="79"/>
  <c r="H24" i="79"/>
  <c r="H23" i="79"/>
  <c r="H22" i="79"/>
  <c r="H21" i="79"/>
  <c r="H20" i="79"/>
  <c r="O173" i="79"/>
  <c r="C7" i="79"/>
  <c r="C6" i="79"/>
  <c r="C5" i="79"/>
  <c r="C4" i="79"/>
  <c r="I304" i="78"/>
  <c r="M301" i="78"/>
  <c r="I301" i="78"/>
  <c r="J301" i="78" s="1"/>
  <c r="L301" i="78" s="1"/>
  <c r="M300" i="78"/>
  <c r="I300" i="78"/>
  <c r="J300" i="78" s="1"/>
  <c r="I299" i="78"/>
  <c r="J299" i="78" s="1"/>
  <c r="I298" i="78"/>
  <c r="J298" i="78" s="1"/>
  <c r="J297" i="78"/>
  <c r="I297" i="78"/>
  <c r="I296" i="78"/>
  <c r="J296" i="78" s="1"/>
  <c r="I295" i="78"/>
  <c r="J295" i="78" s="1"/>
  <c r="I294" i="78"/>
  <c r="J294" i="78" s="1"/>
  <c r="J293" i="78"/>
  <c r="I293" i="78"/>
  <c r="M292" i="78"/>
  <c r="J292" i="78"/>
  <c r="I292" i="78"/>
  <c r="I291" i="78"/>
  <c r="J291" i="78" s="1"/>
  <c r="J290" i="78"/>
  <c r="I290" i="78"/>
  <c r="I289" i="78"/>
  <c r="J289" i="78" s="1"/>
  <c r="J288" i="78"/>
  <c r="I288" i="78"/>
  <c r="I287" i="78"/>
  <c r="J287" i="78" s="1"/>
  <c r="J286" i="78"/>
  <c r="I286" i="78"/>
  <c r="I285" i="78"/>
  <c r="J285" i="78" s="1"/>
  <c r="M284" i="78"/>
  <c r="I284" i="78"/>
  <c r="J284" i="78" s="1"/>
  <c r="J283" i="78"/>
  <c r="I283" i="78"/>
  <c r="I282" i="78"/>
  <c r="J282" i="78" s="1"/>
  <c r="J281" i="78"/>
  <c r="I281" i="78"/>
  <c r="I280" i="78"/>
  <c r="J280" i="78" s="1"/>
  <c r="I279" i="78"/>
  <c r="J278" i="78"/>
  <c r="I278" i="78"/>
  <c r="M275" i="78"/>
  <c r="I275" i="78"/>
  <c r="J275" i="78" s="1"/>
  <c r="J274" i="78"/>
  <c r="I274" i="78"/>
  <c r="I273" i="78"/>
  <c r="J273" i="78" s="1"/>
  <c r="J272" i="78"/>
  <c r="I272" i="78"/>
  <c r="I271" i="78"/>
  <c r="J271" i="78" s="1"/>
  <c r="J270" i="78"/>
  <c r="I270" i="78"/>
  <c r="I269" i="78"/>
  <c r="J269" i="78" s="1"/>
  <c r="J268" i="78"/>
  <c r="I268" i="78"/>
  <c r="I267" i="78"/>
  <c r="J267" i="78" s="1"/>
  <c r="I266" i="78"/>
  <c r="J266" i="78" s="1"/>
  <c r="I265" i="78"/>
  <c r="J265" i="78" s="1"/>
  <c r="J264" i="78"/>
  <c r="I264" i="78"/>
  <c r="I263" i="78"/>
  <c r="J263" i="78" s="1"/>
  <c r="J262" i="78"/>
  <c r="I262" i="78"/>
  <c r="I261" i="78"/>
  <c r="J261" i="78" s="1"/>
  <c r="J260" i="78"/>
  <c r="I260" i="78"/>
  <c r="I259" i="78"/>
  <c r="J259" i="78" s="1"/>
  <c r="J258" i="78"/>
  <c r="I258" i="78"/>
  <c r="I257" i="78"/>
  <c r="J257" i="78" s="1"/>
  <c r="J256" i="78"/>
  <c r="I256" i="78"/>
  <c r="I255" i="78"/>
  <c r="J255" i="78" s="1"/>
  <c r="J254" i="78"/>
  <c r="I254" i="78"/>
  <c r="I253" i="78"/>
  <c r="J253" i="78" s="1"/>
  <c r="I252" i="78"/>
  <c r="J252" i="78" s="1"/>
  <c r="I251" i="78"/>
  <c r="J251" i="78" s="1"/>
  <c r="M249" i="78"/>
  <c r="J249" i="78"/>
  <c r="I249" i="78"/>
  <c r="I248" i="78"/>
  <c r="J248" i="78" s="1"/>
  <c r="J247" i="78"/>
  <c r="I247" i="78"/>
  <c r="I246" i="78"/>
  <c r="J246" i="78" s="1"/>
  <c r="J245" i="78"/>
  <c r="I245" i="78"/>
  <c r="I244" i="78"/>
  <c r="J244" i="78" s="1"/>
  <c r="J243" i="78"/>
  <c r="I243" i="78"/>
  <c r="I242" i="78"/>
  <c r="J242" i="78" s="1"/>
  <c r="J241" i="78"/>
  <c r="I241" i="78"/>
  <c r="I240" i="78"/>
  <c r="J240" i="78" s="1"/>
  <c r="M238" i="78"/>
  <c r="J238" i="78"/>
  <c r="I238" i="78"/>
  <c r="I237" i="78"/>
  <c r="J237" i="78" s="1"/>
  <c r="J236" i="78"/>
  <c r="I236" i="78"/>
  <c r="I235" i="78"/>
  <c r="J235" i="78" s="1"/>
  <c r="J234" i="78"/>
  <c r="I234" i="78"/>
  <c r="I233" i="78"/>
  <c r="J233" i="78" s="1"/>
  <c r="J232" i="78"/>
  <c r="I232" i="78"/>
  <c r="I231" i="78"/>
  <c r="J231" i="78" s="1"/>
  <c r="J230" i="78"/>
  <c r="I230" i="78"/>
  <c r="I229" i="78"/>
  <c r="J229" i="78" s="1"/>
  <c r="M227" i="78"/>
  <c r="J227" i="78"/>
  <c r="I227" i="78"/>
  <c r="I226" i="78"/>
  <c r="J226" i="78" s="1"/>
  <c r="I225" i="78"/>
  <c r="J225" i="78" s="1"/>
  <c r="I224" i="78"/>
  <c r="J224" i="78" s="1"/>
  <c r="I223" i="78"/>
  <c r="J223" i="78" s="1"/>
  <c r="I222" i="78"/>
  <c r="J222" i="78" s="1"/>
  <c r="J221" i="78"/>
  <c r="I221" i="78"/>
  <c r="J220" i="78"/>
  <c r="I220" i="78"/>
  <c r="J219" i="78"/>
  <c r="I219" i="78"/>
  <c r="I218" i="78"/>
  <c r="J218" i="78" s="1"/>
  <c r="M216" i="78"/>
  <c r="J216" i="78"/>
  <c r="I216" i="78"/>
  <c r="I215" i="78"/>
  <c r="J215" i="78" s="1"/>
  <c r="J214" i="78"/>
  <c r="I214" i="78"/>
  <c r="J213" i="78"/>
  <c r="I213" i="78"/>
  <c r="J212" i="78"/>
  <c r="I212" i="78"/>
  <c r="I211" i="78"/>
  <c r="J211" i="78" s="1"/>
  <c r="J210" i="78"/>
  <c r="I210" i="78"/>
  <c r="J209" i="78"/>
  <c r="I209" i="78"/>
  <c r="J208" i="78"/>
  <c r="I208" i="78"/>
  <c r="I207" i="78"/>
  <c r="J207" i="78" s="1"/>
  <c r="M205" i="78"/>
  <c r="J205" i="78"/>
  <c r="I205" i="78"/>
  <c r="I204" i="78"/>
  <c r="J204" i="78" s="1"/>
  <c r="J203" i="78"/>
  <c r="I203" i="78"/>
  <c r="J202" i="78"/>
  <c r="I202" i="78"/>
  <c r="I201" i="78"/>
  <c r="J201" i="78" s="1"/>
  <c r="I200" i="78"/>
  <c r="J200" i="78" s="1"/>
  <c r="I199" i="78"/>
  <c r="J199" i="78" s="1"/>
  <c r="M197" i="78"/>
  <c r="I197" i="78"/>
  <c r="J197" i="78" s="1"/>
  <c r="J196" i="78"/>
  <c r="I196" i="78"/>
  <c r="I195" i="78"/>
  <c r="J195" i="78" s="1"/>
  <c r="I194" i="78"/>
  <c r="J194" i="78" s="1"/>
  <c r="I193" i="78"/>
  <c r="J193" i="78" s="1"/>
  <c r="I192" i="78"/>
  <c r="J192" i="78" s="1"/>
  <c r="J191" i="78"/>
  <c r="I191" i="78"/>
  <c r="J190" i="78"/>
  <c r="I190" i="78"/>
  <c r="I189" i="78"/>
  <c r="J189" i="78" s="1"/>
  <c r="I188" i="78"/>
  <c r="J188" i="78" s="1"/>
  <c r="J180" i="78"/>
  <c r="B173" i="78"/>
  <c r="H172" i="78"/>
  <c r="H171" i="78"/>
  <c r="H170" i="78"/>
  <c r="H169" i="78"/>
  <c r="J169" i="78" s="1"/>
  <c r="L169" i="78" s="1"/>
  <c r="H168" i="78"/>
  <c r="H167" i="78"/>
  <c r="H166" i="78"/>
  <c r="H165" i="78"/>
  <c r="J165" i="78" s="1"/>
  <c r="L165" i="78" s="1"/>
  <c r="H164" i="78"/>
  <c r="H163" i="78"/>
  <c r="H162" i="78"/>
  <c r="H161" i="78"/>
  <c r="J161" i="78" s="1"/>
  <c r="L161" i="78" s="1"/>
  <c r="H160" i="78"/>
  <c r="H159" i="78"/>
  <c r="H158" i="78"/>
  <c r="H157" i="78"/>
  <c r="J157" i="78" s="1"/>
  <c r="L157" i="78" s="1"/>
  <c r="H156" i="78"/>
  <c r="H155" i="78"/>
  <c r="H154" i="78"/>
  <c r="H153" i="78"/>
  <c r="J153" i="78" s="1"/>
  <c r="L153" i="78" s="1"/>
  <c r="H152" i="78"/>
  <c r="H151" i="78"/>
  <c r="H150" i="78"/>
  <c r="H149" i="78"/>
  <c r="J149" i="78" s="1"/>
  <c r="L149" i="78" s="1"/>
  <c r="H148" i="78"/>
  <c r="H147" i="78"/>
  <c r="H146" i="78"/>
  <c r="H145" i="78"/>
  <c r="J145" i="78" s="1"/>
  <c r="L145" i="78" s="1"/>
  <c r="H144" i="78"/>
  <c r="H143" i="78"/>
  <c r="H142" i="78"/>
  <c r="H141" i="78"/>
  <c r="J141" i="78" s="1"/>
  <c r="L141" i="78" s="1"/>
  <c r="H140" i="78"/>
  <c r="H139" i="78"/>
  <c r="H138" i="78"/>
  <c r="H137" i="78"/>
  <c r="J137" i="78" s="1"/>
  <c r="L137" i="78" s="1"/>
  <c r="H136" i="78"/>
  <c r="H135" i="78"/>
  <c r="H134" i="78"/>
  <c r="H133" i="78"/>
  <c r="J133" i="78" s="1"/>
  <c r="L133" i="78" s="1"/>
  <c r="H132" i="78"/>
  <c r="H131" i="78"/>
  <c r="H130" i="78"/>
  <c r="H129" i="78"/>
  <c r="J129" i="78" s="1"/>
  <c r="L129" i="78" s="1"/>
  <c r="H128" i="78"/>
  <c r="H127" i="78"/>
  <c r="H126" i="78"/>
  <c r="H125" i="78"/>
  <c r="J125" i="78" s="1"/>
  <c r="L125" i="78" s="1"/>
  <c r="H124" i="78"/>
  <c r="H123" i="78"/>
  <c r="H122" i="78"/>
  <c r="H121" i="78"/>
  <c r="J121" i="78" s="1"/>
  <c r="L121" i="78" s="1"/>
  <c r="H120" i="78"/>
  <c r="H119" i="78"/>
  <c r="H118" i="78"/>
  <c r="H117" i="78"/>
  <c r="J117" i="78" s="1"/>
  <c r="L117" i="78" s="1"/>
  <c r="H116" i="78"/>
  <c r="H115" i="78"/>
  <c r="H114" i="78"/>
  <c r="H113" i="78"/>
  <c r="J113" i="78" s="1"/>
  <c r="L113" i="78" s="1"/>
  <c r="H112" i="78"/>
  <c r="H111" i="78"/>
  <c r="H110" i="78"/>
  <c r="H109" i="78"/>
  <c r="J109" i="78" s="1"/>
  <c r="L109" i="78" s="1"/>
  <c r="H108" i="78"/>
  <c r="H107" i="78"/>
  <c r="H106" i="78"/>
  <c r="H105" i="78"/>
  <c r="J105" i="78" s="1"/>
  <c r="L105" i="78" s="1"/>
  <c r="H104" i="78"/>
  <c r="H103" i="78"/>
  <c r="H102" i="78"/>
  <c r="H101" i="78"/>
  <c r="J101" i="78" s="1"/>
  <c r="L101" i="78" s="1"/>
  <c r="H100" i="78"/>
  <c r="H99" i="78"/>
  <c r="H98" i="78"/>
  <c r="H97" i="78"/>
  <c r="J97" i="78" s="1"/>
  <c r="L97" i="78" s="1"/>
  <c r="H96" i="78"/>
  <c r="H95" i="78"/>
  <c r="H94" i="78"/>
  <c r="H93" i="78"/>
  <c r="J93" i="78" s="1"/>
  <c r="L93" i="78" s="1"/>
  <c r="H92" i="78"/>
  <c r="H91" i="78"/>
  <c r="H90" i="78"/>
  <c r="H89" i="78"/>
  <c r="J89" i="78" s="1"/>
  <c r="L89" i="78" s="1"/>
  <c r="H88" i="78"/>
  <c r="H87" i="78"/>
  <c r="H86" i="78"/>
  <c r="H85" i="78"/>
  <c r="J85" i="78" s="1"/>
  <c r="L85" i="78" s="1"/>
  <c r="H84" i="78"/>
  <c r="H83" i="78"/>
  <c r="H82" i="78"/>
  <c r="H81" i="78"/>
  <c r="J81" i="78" s="1"/>
  <c r="L81" i="78" s="1"/>
  <c r="H80" i="78"/>
  <c r="H79" i="78"/>
  <c r="H78" i="78"/>
  <c r="H77" i="78"/>
  <c r="J77" i="78" s="1"/>
  <c r="L77" i="78" s="1"/>
  <c r="H76" i="78"/>
  <c r="H75" i="78"/>
  <c r="H74" i="78"/>
  <c r="H73" i="78"/>
  <c r="J73" i="78" s="1"/>
  <c r="L73" i="78" s="1"/>
  <c r="J69" i="78"/>
  <c r="L69" i="78" s="1"/>
  <c r="J65" i="78"/>
  <c r="L65" i="78" s="1"/>
  <c r="J61" i="78"/>
  <c r="L61" i="78" s="1"/>
  <c r="J57" i="78"/>
  <c r="L57" i="78" s="1"/>
  <c r="J53" i="78"/>
  <c r="L53" i="78" s="1"/>
  <c r="H52" i="78"/>
  <c r="H51" i="78"/>
  <c r="H50" i="78"/>
  <c r="H49" i="78"/>
  <c r="H48" i="78"/>
  <c r="H47" i="78"/>
  <c r="H46" i="78"/>
  <c r="H45" i="78"/>
  <c r="H44" i="78"/>
  <c r="H43" i="78"/>
  <c r="H42" i="78"/>
  <c r="H41" i="78"/>
  <c r="H40" i="78"/>
  <c r="H39" i="78"/>
  <c r="H38" i="78"/>
  <c r="H37" i="78"/>
  <c r="H36" i="78"/>
  <c r="H35" i="78"/>
  <c r="H34" i="78"/>
  <c r="H33" i="78"/>
  <c r="H32" i="78"/>
  <c r="H31" i="78"/>
  <c r="H30" i="78"/>
  <c r="H29" i="78"/>
  <c r="J29" i="78" s="1"/>
  <c r="H28" i="78"/>
  <c r="H27" i="78"/>
  <c r="H26" i="78"/>
  <c r="H25" i="78"/>
  <c r="J25" i="78" s="1"/>
  <c r="H24" i="78"/>
  <c r="H23" i="78"/>
  <c r="H22" i="78"/>
  <c r="H21" i="78"/>
  <c r="J21" i="78" s="1"/>
  <c r="H20" i="78"/>
  <c r="O173" i="78"/>
  <c r="C7" i="78"/>
  <c r="C6" i="78"/>
  <c r="C5" i="78"/>
  <c r="C4" i="78"/>
  <c r="I304" i="77"/>
  <c r="M301" i="77"/>
  <c r="I301" i="77"/>
  <c r="J301" i="77" s="1"/>
  <c r="L301" i="77" s="1"/>
  <c r="M300" i="77"/>
  <c r="I300" i="77"/>
  <c r="J300" i="77" s="1"/>
  <c r="I299" i="77"/>
  <c r="J299" i="77" s="1"/>
  <c r="I298" i="77"/>
  <c r="J298" i="77" s="1"/>
  <c r="J297" i="77"/>
  <c r="I297" i="77"/>
  <c r="I296" i="77"/>
  <c r="J296" i="77" s="1"/>
  <c r="I295" i="77"/>
  <c r="I294" i="77"/>
  <c r="J294" i="77" s="1"/>
  <c r="I293" i="77"/>
  <c r="J293" i="77" s="1"/>
  <c r="M292" i="77"/>
  <c r="J292" i="77"/>
  <c r="I292" i="77"/>
  <c r="J291" i="77"/>
  <c r="I291" i="77"/>
  <c r="J290" i="77"/>
  <c r="I290" i="77"/>
  <c r="J289" i="77"/>
  <c r="I289" i="77"/>
  <c r="J288" i="77"/>
  <c r="I288" i="77"/>
  <c r="J287" i="77"/>
  <c r="I287" i="77"/>
  <c r="J286" i="77"/>
  <c r="I286" i="77"/>
  <c r="J285" i="77"/>
  <c r="L292" i="77" s="1"/>
  <c r="I285" i="77"/>
  <c r="M284" i="77"/>
  <c r="J284" i="77"/>
  <c r="I284" i="77"/>
  <c r="J283" i="77"/>
  <c r="I283" i="77"/>
  <c r="J282" i="77"/>
  <c r="I282" i="77"/>
  <c r="J281" i="77"/>
  <c r="I281" i="77"/>
  <c r="I280" i="77"/>
  <c r="J280" i="77" s="1"/>
  <c r="I279" i="77"/>
  <c r="J279" i="77" s="1"/>
  <c r="J278" i="77"/>
  <c r="I278" i="77"/>
  <c r="M275" i="77"/>
  <c r="J275" i="77"/>
  <c r="I275" i="77"/>
  <c r="J274" i="77"/>
  <c r="I274" i="77"/>
  <c r="J273" i="77"/>
  <c r="I273" i="77"/>
  <c r="J272" i="77"/>
  <c r="I272" i="77"/>
  <c r="J271" i="77"/>
  <c r="I271" i="77"/>
  <c r="J270" i="77"/>
  <c r="I270" i="77"/>
  <c r="J269" i="77"/>
  <c r="I269" i="77"/>
  <c r="J268" i="77"/>
  <c r="I268" i="77"/>
  <c r="J267" i="77"/>
  <c r="I267" i="77"/>
  <c r="I266" i="77"/>
  <c r="J266" i="77" s="1"/>
  <c r="I265" i="77"/>
  <c r="J265" i="77" s="1"/>
  <c r="J264" i="77"/>
  <c r="I264" i="77"/>
  <c r="J263" i="77"/>
  <c r="I263" i="77"/>
  <c r="J262" i="77"/>
  <c r="I262" i="77"/>
  <c r="J261" i="77"/>
  <c r="I261" i="77"/>
  <c r="J260" i="77"/>
  <c r="I260" i="77"/>
  <c r="J259" i="77"/>
  <c r="I259" i="77"/>
  <c r="J258" i="77"/>
  <c r="I258" i="77"/>
  <c r="J257" i="77"/>
  <c r="I257" i="77"/>
  <c r="J256" i="77"/>
  <c r="I256" i="77"/>
  <c r="J255" i="77"/>
  <c r="I255" i="77"/>
  <c r="J254" i="77"/>
  <c r="I254" i="77"/>
  <c r="I253" i="77"/>
  <c r="J253" i="77" s="1"/>
  <c r="J252" i="77"/>
  <c r="I252" i="77"/>
  <c r="I251" i="77"/>
  <c r="J251" i="77" s="1"/>
  <c r="M249" i="77"/>
  <c r="J249" i="77"/>
  <c r="I249" i="77"/>
  <c r="J248" i="77"/>
  <c r="I248" i="77"/>
  <c r="J247" i="77"/>
  <c r="I247" i="77"/>
  <c r="J246" i="77"/>
  <c r="I246" i="77"/>
  <c r="J245" i="77"/>
  <c r="I245" i="77"/>
  <c r="J244" i="77"/>
  <c r="I244" i="77"/>
  <c r="J243" i="77"/>
  <c r="I243" i="77"/>
  <c r="J242" i="77"/>
  <c r="I242" i="77"/>
  <c r="J241" i="77"/>
  <c r="I241" i="77"/>
  <c r="I240" i="77"/>
  <c r="J240" i="77" s="1"/>
  <c r="M238" i="77"/>
  <c r="J238" i="77"/>
  <c r="I238" i="77"/>
  <c r="J237" i="77"/>
  <c r="I237" i="77"/>
  <c r="J236" i="77"/>
  <c r="I236" i="77"/>
  <c r="J235" i="77"/>
  <c r="I235" i="77"/>
  <c r="J234" i="77"/>
  <c r="I234" i="77"/>
  <c r="J233" i="77"/>
  <c r="I233" i="77"/>
  <c r="J232" i="77"/>
  <c r="I232" i="77"/>
  <c r="J231" i="77"/>
  <c r="I231" i="77"/>
  <c r="J230" i="77"/>
  <c r="I230" i="77"/>
  <c r="J229" i="77"/>
  <c r="L238" i="77" s="1"/>
  <c r="I229" i="77"/>
  <c r="M227" i="77"/>
  <c r="J227" i="77"/>
  <c r="I227" i="77"/>
  <c r="I226" i="77"/>
  <c r="J226" i="77" s="1"/>
  <c r="I225" i="77"/>
  <c r="J225" i="77" s="1"/>
  <c r="I224" i="77"/>
  <c r="J224" i="77" s="1"/>
  <c r="I223" i="77"/>
  <c r="J223" i="77" s="1"/>
  <c r="I222" i="77"/>
  <c r="J222" i="77" s="1"/>
  <c r="I221" i="77"/>
  <c r="J221" i="77" s="1"/>
  <c r="I220" i="77"/>
  <c r="J220" i="77" s="1"/>
  <c r="I219" i="77"/>
  <c r="J219" i="77" s="1"/>
  <c r="I218" i="77"/>
  <c r="J218" i="77" s="1"/>
  <c r="M216" i="77"/>
  <c r="I216" i="77"/>
  <c r="J216" i="77" s="1"/>
  <c r="J215" i="77"/>
  <c r="I215" i="77"/>
  <c r="J214" i="77"/>
  <c r="I214" i="77"/>
  <c r="J213" i="77"/>
  <c r="I213" i="77"/>
  <c r="I212" i="77"/>
  <c r="J212" i="77" s="1"/>
  <c r="J211" i="77"/>
  <c r="I211" i="77"/>
  <c r="J210" i="77"/>
  <c r="I210" i="77"/>
  <c r="J209" i="77"/>
  <c r="I209" i="77"/>
  <c r="I208" i="77"/>
  <c r="J208" i="77" s="1"/>
  <c r="J207" i="77"/>
  <c r="I207" i="77"/>
  <c r="M205" i="77"/>
  <c r="I205" i="77"/>
  <c r="J205" i="77" s="1"/>
  <c r="J204" i="77"/>
  <c r="I204" i="77"/>
  <c r="J203" i="77"/>
  <c r="I203" i="77"/>
  <c r="J202" i="77"/>
  <c r="I202" i="77"/>
  <c r="I201" i="77"/>
  <c r="J201" i="77" s="1"/>
  <c r="I200" i="77"/>
  <c r="J200" i="77" s="1"/>
  <c r="J199" i="77"/>
  <c r="I199" i="77"/>
  <c r="M197" i="77"/>
  <c r="I197" i="77"/>
  <c r="J197" i="77" s="1"/>
  <c r="I196" i="77"/>
  <c r="J196" i="77" s="1"/>
  <c r="I195" i="77"/>
  <c r="J195" i="77" s="1"/>
  <c r="I194" i="77"/>
  <c r="J194" i="77" s="1"/>
  <c r="I193" i="77"/>
  <c r="J193" i="77" s="1"/>
  <c r="I192" i="77"/>
  <c r="J192" i="77" s="1"/>
  <c r="I191" i="77"/>
  <c r="J191" i="77" s="1"/>
  <c r="I190" i="77"/>
  <c r="J190" i="77" s="1"/>
  <c r="I189" i="77"/>
  <c r="J189" i="77" s="1"/>
  <c r="I188" i="77"/>
  <c r="J188" i="77" s="1"/>
  <c r="J180" i="77"/>
  <c r="B173" i="77"/>
  <c r="H172" i="77"/>
  <c r="H171" i="77"/>
  <c r="H170" i="77"/>
  <c r="H169" i="77"/>
  <c r="J169" i="77" s="1"/>
  <c r="L169" i="77" s="1"/>
  <c r="H168" i="77"/>
  <c r="H167" i="77"/>
  <c r="H166" i="77"/>
  <c r="H165" i="77"/>
  <c r="J165" i="77" s="1"/>
  <c r="L165" i="77" s="1"/>
  <c r="H164" i="77"/>
  <c r="H163" i="77"/>
  <c r="H162" i="77"/>
  <c r="H161" i="77"/>
  <c r="J161" i="77" s="1"/>
  <c r="L161" i="77" s="1"/>
  <c r="H160" i="77"/>
  <c r="H159" i="77"/>
  <c r="H158" i="77"/>
  <c r="H157" i="77"/>
  <c r="J157" i="77" s="1"/>
  <c r="L157" i="77" s="1"/>
  <c r="H156" i="77"/>
  <c r="H155" i="77"/>
  <c r="H154" i="77"/>
  <c r="H153" i="77"/>
  <c r="J153" i="77" s="1"/>
  <c r="L153" i="77" s="1"/>
  <c r="H152" i="77"/>
  <c r="H151" i="77"/>
  <c r="H150" i="77"/>
  <c r="H149" i="77"/>
  <c r="J149" i="77" s="1"/>
  <c r="L149" i="77" s="1"/>
  <c r="H148" i="77"/>
  <c r="H147" i="77"/>
  <c r="H146" i="77"/>
  <c r="H145" i="77"/>
  <c r="J145" i="77" s="1"/>
  <c r="L145" i="77" s="1"/>
  <c r="H144" i="77"/>
  <c r="H143" i="77"/>
  <c r="H142" i="77"/>
  <c r="H141" i="77"/>
  <c r="J141" i="77" s="1"/>
  <c r="L141" i="77" s="1"/>
  <c r="H140" i="77"/>
  <c r="H139" i="77"/>
  <c r="H138" i="77"/>
  <c r="H137" i="77"/>
  <c r="J137" i="77" s="1"/>
  <c r="L137" i="77" s="1"/>
  <c r="H136" i="77"/>
  <c r="H135" i="77"/>
  <c r="H134" i="77"/>
  <c r="H133" i="77"/>
  <c r="J133" i="77" s="1"/>
  <c r="L133" i="77" s="1"/>
  <c r="H132" i="77"/>
  <c r="H131" i="77"/>
  <c r="H130" i="77"/>
  <c r="H129" i="77"/>
  <c r="J129" i="77" s="1"/>
  <c r="L129" i="77" s="1"/>
  <c r="H128" i="77"/>
  <c r="H127" i="77"/>
  <c r="H126" i="77"/>
  <c r="H125" i="77"/>
  <c r="J125" i="77" s="1"/>
  <c r="L125" i="77" s="1"/>
  <c r="H124" i="77"/>
  <c r="H123" i="77"/>
  <c r="H122" i="77"/>
  <c r="H121" i="77"/>
  <c r="J121" i="77" s="1"/>
  <c r="L121" i="77" s="1"/>
  <c r="H120" i="77"/>
  <c r="H119" i="77"/>
  <c r="H118" i="77"/>
  <c r="H117" i="77"/>
  <c r="J117" i="77" s="1"/>
  <c r="L117" i="77" s="1"/>
  <c r="H116" i="77"/>
  <c r="H115" i="77"/>
  <c r="H114" i="77"/>
  <c r="H113" i="77"/>
  <c r="J113" i="77" s="1"/>
  <c r="L113" i="77" s="1"/>
  <c r="H112" i="77"/>
  <c r="H111" i="77"/>
  <c r="H110" i="77"/>
  <c r="H109" i="77"/>
  <c r="J109" i="77" s="1"/>
  <c r="L109" i="77" s="1"/>
  <c r="H108" i="77"/>
  <c r="H107" i="77"/>
  <c r="H106" i="77"/>
  <c r="H105" i="77"/>
  <c r="J105" i="77" s="1"/>
  <c r="L105" i="77" s="1"/>
  <c r="H104" i="77"/>
  <c r="H103" i="77"/>
  <c r="H102" i="77"/>
  <c r="H101" i="77"/>
  <c r="J101" i="77" s="1"/>
  <c r="L101" i="77" s="1"/>
  <c r="H100" i="77"/>
  <c r="H99" i="77"/>
  <c r="H98" i="77"/>
  <c r="N97" i="77"/>
  <c r="L97" i="77"/>
  <c r="M97" i="77" s="1"/>
  <c r="J97" i="77"/>
  <c r="H97" i="77"/>
  <c r="H96" i="77"/>
  <c r="H95" i="77"/>
  <c r="H94" i="77"/>
  <c r="H93" i="77"/>
  <c r="J93" i="77" s="1"/>
  <c r="L93" i="77" s="1"/>
  <c r="H92" i="77"/>
  <c r="H91" i="77"/>
  <c r="H90" i="77"/>
  <c r="H89" i="77"/>
  <c r="J89" i="77" s="1"/>
  <c r="L89" i="77" s="1"/>
  <c r="H88" i="77"/>
  <c r="H87" i="77"/>
  <c r="H86" i="77"/>
  <c r="H85" i="77"/>
  <c r="J85" i="77" s="1"/>
  <c r="L85" i="77" s="1"/>
  <c r="H84" i="77"/>
  <c r="H83" i="77"/>
  <c r="H82" i="77"/>
  <c r="J81" i="77"/>
  <c r="L81" i="77" s="1"/>
  <c r="H81" i="77"/>
  <c r="H80" i="77"/>
  <c r="H79" i="77"/>
  <c r="H78" i="77"/>
  <c r="H77" i="77"/>
  <c r="J77" i="77" s="1"/>
  <c r="L77" i="77" s="1"/>
  <c r="H76" i="77"/>
  <c r="H75" i="77"/>
  <c r="H74" i="77"/>
  <c r="H73" i="77"/>
  <c r="J73" i="77" s="1"/>
  <c r="L73" i="77" s="1"/>
  <c r="J69" i="77"/>
  <c r="L69" i="77" s="1"/>
  <c r="J65" i="77"/>
  <c r="L65" i="77" s="1"/>
  <c r="J61" i="77"/>
  <c r="L61" i="77" s="1"/>
  <c r="J57" i="77"/>
  <c r="L57" i="77" s="1"/>
  <c r="J53" i="77"/>
  <c r="L53" i="77" s="1"/>
  <c r="H52" i="77"/>
  <c r="H51" i="77"/>
  <c r="H50" i="77"/>
  <c r="H49" i="77"/>
  <c r="H48" i="77"/>
  <c r="H47" i="77"/>
  <c r="H46" i="77"/>
  <c r="H45" i="77"/>
  <c r="H44" i="77"/>
  <c r="H43" i="77"/>
  <c r="H42" i="77"/>
  <c r="H41" i="77"/>
  <c r="H40" i="77"/>
  <c r="H39" i="77"/>
  <c r="H38" i="77"/>
  <c r="H37" i="77"/>
  <c r="H36" i="77"/>
  <c r="H35" i="77"/>
  <c r="H34" i="77"/>
  <c r="H33" i="77"/>
  <c r="J33" i="77" s="1"/>
  <c r="H32" i="77"/>
  <c r="H31" i="77"/>
  <c r="H30" i="77"/>
  <c r="H29" i="77"/>
  <c r="H28" i="77"/>
  <c r="H27" i="77"/>
  <c r="H26" i="77"/>
  <c r="H25" i="77"/>
  <c r="H24" i="77"/>
  <c r="H23" i="77"/>
  <c r="H22" i="77"/>
  <c r="H21" i="77"/>
  <c r="H20" i="77"/>
  <c r="O173" i="77"/>
  <c r="C7" i="77"/>
  <c r="C6" i="77"/>
  <c r="C5" i="77"/>
  <c r="C4" i="77"/>
  <c r="I304" i="76"/>
  <c r="M301" i="76"/>
  <c r="I301" i="76"/>
  <c r="J301" i="76" s="1"/>
  <c r="L301" i="76" s="1"/>
  <c r="M300" i="76"/>
  <c r="I300" i="76"/>
  <c r="J300" i="76" s="1"/>
  <c r="I299" i="76"/>
  <c r="J299" i="76" s="1"/>
  <c r="I298" i="76"/>
  <c r="J298" i="76" s="1"/>
  <c r="I297" i="76"/>
  <c r="J297" i="76" s="1"/>
  <c r="I296" i="76"/>
  <c r="J296" i="76" s="1"/>
  <c r="I295" i="76"/>
  <c r="J295" i="76" s="1"/>
  <c r="I294" i="76"/>
  <c r="J294" i="76" s="1"/>
  <c r="I293" i="76"/>
  <c r="J293" i="76" s="1"/>
  <c r="M292" i="76"/>
  <c r="J292" i="76"/>
  <c r="I292" i="76"/>
  <c r="J291" i="76"/>
  <c r="I291" i="76"/>
  <c r="I290" i="76"/>
  <c r="J290" i="76" s="1"/>
  <c r="J289" i="76"/>
  <c r="I289" i="76"/>
  <c r="J288" i="76"/>
  <c r="I288" i="76"/>
  <c r="J287" i="76"/>
  <c r="I287" i="76"/>
  <c r="I286" i="76"/>
  <c r="J286" i="76" s="1"/>
  <c r="J285" i="76"/>
  <c r="L292" i="76" s="1"/>
  <c r="I285" i="76"/>
  <c r="M284" i="76"/>
  <c r="J284" i="76"/>
  <c r="I284" i="76"/>
  <c r="I283" i="76"/>
  <c r="J283" i="76" s="1"/>
  <c r="J282" i="76"/>
  <c r="I282" i="76"/>
  <c r="J281" i="76"/>
  <c r="I281" i="76"/>
  <c r="I280" i="76"/>
  <c r="J280" i="76" s="1"/>
  <c r="I279" i="76"/>
  <c r="J278" i="76"/>
  <c r="I278" i="76"/>
  <c r="M275" i="76"/>
  <c r="J275" i="76"/>
  <c r="I275" i="76"/>
  <c r="J274" i="76"/>
  <c r="I274" i="76"/>
  <c r="J273" i="76"/>
  <c r="I273" i="76"/>
  <c r="I272" i="76"/>
  <c r="J272" i="76" s="1"/>
  <c r="J271" i="76"/>
  <c r="I271" i="76"/>
  <c r="J270" i="76"/>
  <c r="I270" i="76"/>
  <c r="J269" i="76"/>
  <c r="I269" i="76"/>
  <c r="I268" i="76"/>
  <c r="J268" i="76" s="1"/>
  <c r="J267" i="76"/>
  <c r="I267" i="76"/>
  <c r="I266" i="76"/>
  <c r="J266" i="76" s="1"/>
  <c r="J265" i="76"/>
  <c r="I265" i="76"/>
  <c r="I264" i="76"/>
  <c r="J264" i="76" s="1"/>
  <c r="J263" i="76"/>
  <c r="I263" i="76"/>
  <c r="J262" i="76"/>
  <c r="I262" i="76"/>
  <c r="J261" i="76"/>
  <c r="I261" i="76"/>
  <c r="I260" i="76"/>
  <c r="J260" i="76" s="1"/>
  <c r="J259" i="76"/>
  <c r="I259" i="76"/>
  <c r="J258" i="76"/>
  <c r="I258" i="76"/>
  <c r="J257" i="76"/>
  <c r="I257" i="76"/>
  <c r="I256" i="76"/>
  <c r="J256" i="76" s="1"/>
  <c r="J255" i="76"/>
  <c r="I255" i="76"/>
  <c r="J254" i="76"/>
  <c r="I254" i="76"/>
  <c r="I253" i="76"/>
  <c r="J253" i="76" s="1"/>
  <c r="I252" i="76"/>
  <c r="J252" i="76" s="1"/>
  <c r="J251" i="76"/>
  <c r="I251" i="76"/>
  <c r="M249" i="76"/>
  <c r="I249" i="76"/>
  <c r="J249" i="76" s="1"/>
  <c r="J248" i="76"/>
  <c r="I248" i="76"/>
  <c r="J247" i="76"/>
  <c r="I247" i="76"/>
  <c r="J246" i="76"/>
  <c r="I246" i="76"/>
  <c r="I245" i="76"/>
  <c r="J245" i="76" s="1"/>
  <c r="J244" i="76"/>
  <c r="I244" i="76"/>
  <c r="J243" i="76"/>
  <c r="I243" i="76"/>
  <c r="J242" i="76"/>
  <c r="I242" i="76"/>
  <c r="I241" i="76"/>
  <c r="J241" i="76" s="1"/>
  <c r="I240" i="76"/>
  <c r="J240" i="76" s="1"/>
  <c r="M238" i="76"/>
  <c r="I238" i="76"/>
  <c r="J238" i="76" s="1"/>
  <c r="J237" i="76"/>
  <c r="I237" i="76"/>
  <c r="J236" i="76"/>
  <c r="I236" i="76"/>
  <c r="J235" i="76"/>
  <c r="I235" i="76"/>
  <c r="I234" i="76"/>
  <c r="J234" i="76" s="1"/>
  <c r="J233" i="76"/>
  <c r="I233" i="76"/>
  <c r="J232" i="76"/>
  <c r="I232" i="76"/>
  <c r="J231" i="76"/>
  <c r="I231" i="76"/>
  <c r="I230" i="76"/>
  <c r="J230" i="76" s="1"/>
  <c r="J229" i="76"/>
  <c r="I229" i="76"/>
  <c r="M227" i="76"/>
  <c r="I227" i="76"/>
  <c r="J227" i="76" s="1"/>
  <c r="I226" i="76"/>
  <c r="J226" i="76" s="1"/>
  <c r="J225" i="76"/>
  <c r="I225" i="76"/>
  <c r="I224" i="76"/>
  <c r="J224" i="76" s="1"/>
  <c r="I223" i="76"/>
  <c r="J223" i="76" s="1"/>
  <c r="I222" i="76"/>
  <c r="J222" i="76" s="1"/>
  <c r="I221" i="76"/>
  <c r="J221" i="76" s="1"/>
  <c r="J220" i="76"/>
  <c r="I220" i="76"/>
  <c r="I219" i="76"/>
  <c r="J219" i="76" s="1"/>
  <c r="J218" i="76"/>
  <c r="I218" i="76"/>
  <c r="M216" i="76"/>
  <c r="I216" i="76"/>
  <c r="J216" i="76" s="1"/>
  <c r="J215" i="76"/>
  <c r="I215" i="76"/>
  <c r="J214" i="76"/>
  <c r="I214" i="76"/>
  <c r="J213" i="76"/>
  <c r="I213" i="76"/>
  <c r="I212" i="76"/>
  <c r="J212" i="76" s="1"/>
  <c r="J211" i="76"/>
  <c r="I211" i="76"/>
  <c r="J210" i="76"/>
  <c r="I210" i="76"/>
  <c r="J209" i="76"/>
  <c r="I209" i="76"/>
  <c r="I208" i="76"/>
  <c r="J208" i="76" s="1"/>
  <c r="J207" i="76"/>
  <c r="I207" i="76"/>
  <c r="M205" i="76"/>
  <c r="I205" i="76"/>
  <c r="J205" i="76" s="1"/>
  <c r="J204" i="76"/>
  <c r="I204" i="76"/>
  <c r="J203" i="76"/>
  <c r="I203" i="76"/>
  <c r="J202" i="76"/>
  <c r="I202" i="76"/>
  <c r="I201" i="76"/>
  <c r="J201" i="76" s="1"/>
  <c r="I200" i="76"/>
  <c r="J200" i="76" s="1"/>
  <c r="I199" i="76"/>
  <c r="J199" i="76" s="1"/>
  <c r="L205" i="76" s="1"/>
  <c r="M197" i="76"/>
  <c r="I197" i="76"/>
  <c r="J197" i="76" s="1"/>
  <c r="I196" i="76"/>
  <c r="J196" i="76" s="1"/>
  <c r="J195" i="76"/>
  <c r="I195" i="76"/>
  <c r="I194" i="76"/>
  <c r="J194" i="76" s="1"/>
  <c r="I193" i="76"/>
  <c r="J193" i="76" s="1"/>
  <c r="J192" i="76"/>
  <c r="I192" i="76"/>
  <c r="I191" i="76"/>
  <c r="J191" i="76" s="1"/>
  <c r="I190" i="76"/>
  <c r="J190" i="76" s="1"/>
  <c r="J189" i="76"/>
  <c r="I189" i="76"/>
  <c r="I188" i="76"/>
  <c r="J188" i="76" s="1"/>
  <c r="J180" i="76"/>
  <c r="B173" i="76"/>
  <c r="H172" i="76"/>
  <c r="H171" i="76"/>
  <c r="H170" i="76"/>
  <c r="H169" i="76"/>
  <c r="J169" i="76" s="1"/>
  <c r="L169" i="76" s="1"/>
  <c r="H168" i="76"/>
  <c r="H167" i="76"/>
  <c r="H166" i="76"/>
  <c r="H165" i="76"/>
  <c r="J165" i="76" s="1"/>
  <c r="L165" i="76" s="1"/>
  <c r="H164" i="76"/>
  <c r="H163" i="76"/>
  <c r="H162" i="76"/>
  <c r="H161" i="76"/>
  <c r="J161" i="76" s="1"/>
  <c r="L161" i="76" s="1"/>
  <c r="H160" i="76"/>
  <c r="H159" i="76"/>
  <c r="H158" i="76"/>
  <c r="H157" i="76"/>
  <c r="J157" i="76" s="1"/>
  <c r="L157" i="76" s="1"/>
  <c r="H156" i="76"/>
  <c r="H155" i="76"/>
  <c r="H154" i="76"/>
  <c r="H153" i="76"/>
  <c r="J153" i="76" s="1"/>
  <c r="L153" i="76" s="1"/>
  <c r="H152" i="76"/>
  <c r="H151" i="76"/>
  <c r="H150" i="76"/>
  <c r="H149" i="76"/>
  <c r="J149" i="76" s="1"/>
  <c r="L149" i="76" s="1"/>
  <c r="H148" i="76"/>
  <c r="H147" i="76"/>
  <c r="H146" i="76"/>
  <c r="H145" i="76"/>
  <c r="J145" i="76" s="1"/>
  <c r="L145" i="76" s="1"/>
  <c r="H144" i="76"/>
  <c r="H143" i="76"/>
  <c r="H142" i="76"/>
  <c r="H141" i="76"/>
  <c r="J141" i="76" s="1"/>
  <c r="L141" i="76" s="1"/>
  <c r="H140" i="76"/>
  <c r="H139" i="76"/>
  <c r="H138" i="76"/>
  <c r="H137" i="76"/>
  <c r="J137" i="76" s="1"/>
  <c r="L137" i="76" s="1"/>
  <c r="H136" i="76"/>
  <c r="H135" i="76"/>
  <c r="H134" i="76"/>
  <c r="H133" i="76"/>
  <c r="J133" i="76" s="1"/>
  <c r="L133" i="76" s="1"/>
  <c r="H132" i="76"/>
  <c r="H131" i="76"/>
  <c r="H130" i="76"/>
  <c r="H129" i="76"/>
  <c r="J129" i="76" s="1"/>
  <c r="L129" i="76" s="1"/>
  <c r="H128" i="76"/>
  <c r="H127" i="76"/>
  <c r="H126" i="76"/>
  <c r="H125" i="76"/>
  <c r="J125" i="76" s="1"/>
  <c r="L125" i="76" s="1"/>
  <c r="H124" i="76"/>
  <c r="H123" i="76"/>
  <c r="H122" i="76"/>
  <c r="H121" i="76"/>
  <c r="J121" i="76" s="1"/>
  <c r="L121" i="76" s="1"/>
  <c r="H120" i="76"/>
  <c r="H119" i="76"/>
  <c r="H118" i="76"/>
  <c r="H117" i="76"/>
  <c r="J117" i="76" s="1"/>
  <c r="L117" i="76" s="1"/>
  <c r="H116" i="76"/>
  <c r="H115" i="76"/>
  <c r="H114" i="76"/>
  <c r="H113" i="76"/>
  <c r="J113" i="76" s="1"/>
  <c r="L113" i="76" s="1"/>
  <c r="H112" i="76"/>
  <c r="H111" i="76"/>
  <c r="H110" i="76"/>
  <c r="H109" i="76"/>
  <c r="J109" i="76" s="1"/>
  <c r="L109" i="76" s="1"/>
  <c r="H108" i="76"/>
  <c r="H107" i="76"/>
  <c r="H106" i="76"/>
  <c r="H105" i="76"/>
  <c r="J105" i="76" s="1"/>
  <c r="L105" i="76" s="1"/>
  <c r="H104" i="76"/>
  <c r="H103" i="76"/>
  <c r="H102" i="76"/>
  <c r="H101" i="76"/>
  <c r="J101" i="76" s="1"/>
  <c r="L101" i="76" s="1"/>
  <c r="H100" i="76"/>
  <c r="H99" i="76"/>
  <c r="H98" i="76"/>
  <c r="H97" i="76"/>
  <c r="J97" i="76" s="1"/>
  <c r="L97" i="76" s="1"/>
  <c r="H96" i="76"/>
  <c r="H95" i="76"/>
  <c r="H94" i="76"/>
  <c r="H93" i="76"/>
  <c r="J93" i="76" s="1"/>
  <c r="L93" i="76" s="1"/>
  <c r="H92" i="76"/>
  <c r="H91" i="76"/>
  <c r="H90" i="76"/>
  <c r="H89" i="76"/>
  <c r="J89" i="76" s="1"/>
  <c r="L89" i="76" s="1"/>
  <c r="H88" i="76"/>
  <c r="H87" i="76"/>
  <c r="H86" i="76"/>
  <c r="H85" i="76"/>
  <c r="J85" i="76" s="1"/>
  <c r="L85" i="76" s="1"/>
  <c r="H84" i="76"/>
  <c r="H83" i="76"/>
  <c r="H82" i="76"/>
  <c r="H81" i="76"/>
  <c r="J81" i="76" s="1"/>
  <c r="L81" i="76" s="1"/>
  <c r="H80" i="76"/>
  <c r="H79" i="76"/>
  <c r="H78" i="76"/>
  <c r="H77" i="76"/>
  <c r="J77" i="76" s="1"/>
  <c r="L77" i="76" s="1"/>
  <c r="H76" i="76"/>
  <c r="H75" i="76"/>
  <c r="H74" i="76"/>
  <c r="H73" i="76"/>
  <c r="J73" i="76" s="1"/>
  <c r="L73" i="76" s="1"/>
  <c r="J69" i="76"/>
  <c r="L69" i="76" s="1"/>
  <c r="J65" i="76"/>
  <c r="L65" i="76" s="1"/>
  <c r="J61" i="76"/>
  <c r="L61" i="76" s="1"/>
  <c r="J57" i="76"/>
  <c r="L57" i="76" s="1"/>
  <c r="J53" i="76"/>
  <c r="L53" i="76" s="1"/>
  <c r="H52" i="76"/>
  <c r="H51" i="76"/>
  <c r="H50" i="76"/>
  <c r="H49" i="76"/>
  <c r="H48" i="76"/>
  <c r="H47" i="76"/>
  <c r="H46" i="76"/>
  <c r="H45" i="76"/>
  <c r="H44" i="76"/>
  <c r="H43" i="76"/>
  <c r="H42" i="76"/>
  <c r="H41" i="76"/>
  <c r="H40" i="76"/>
  <c r="H39" i="76"/>
  <c r="H38" i="76"/>
  <c r="H37" i="76"/>
  <c r="H36" i="76"/>
  <c r="H35" i="76"/>
  <c r="H34" i="76"/>
  <c r="H33" i="76"/>
  <c r="H32" i="76"/>
  <c r="H31" i="76"/>
  <c r="H30" i="76"/>
  <c r="H29" i="76"/>
  <c r="H28" i="76"/>
  <c r="H27" i="76"/>
  <c r="H26" i="76"/>
  <c r="H25" i="76"/>
  <c r="H24" i="76"/>
  <c r="H23" i="76"/>
  <c r="H22" i="76"/>
  <c r="H21" i="76"/>
  <c r="H20" i="76"/>
  <c r="O173" i="76"/>
  <c r="C7" i="76"/>
  <c r="C6" i="76"/>
  <c r="C5" i="76"/>
  <c r="C4" i="76"/>
  <c r="I304" i="75"/>
  <c r="M301" i="75"/>
  <c r="I301" i="75"/>
  <c r="J301" i="75" s="1"/>
  <c r="L301" i="75" s="1"/>
  <c r="M300" i="75"/>
  <c r="I300" i="75"/>
  <c r="J300" i="75" s="1"/>
  <c r="I299" i="75"/>
  <c r="J299" i="75" s="1"/>
  <c r="I298" i="75"/>
  <c r="J298" i="75" s="1"/>
  <c r="J297" i="75"/>
  <c r="I297" i="75"/>
  <c r="I296" i="75"/>
  <c r="J296" i="75" s="1"/>
  <c r="I295" i="75"/>
  <c r="J295" i="75" s="1"/>
  <c r="I294" i="75"/>
  <c r="J294" i="75" s="1"/>
  <c r="I293" i="75"/>
  <c r="J293" i="75" s="1"/>
  <c r="M292" i="75"/>
  <c r="J292" i="75"/>
  <c r="I292" i="75"/>
  <c r="J291" i="75"/>
  <c r="I291" i="75"/>
  <c r="I290" i="75"/>
  <c r="J290" i="75" s="1"/>
  <c r="J289" i="75"/>
  <c r="I289" i="75"/>
  <c r="J288" i="75"/>
  <c r="I288" i="75"/>
  <c r="J287" i="75"/>
  <c r="I287" i="75"/>
  <c r="I286" i="75"/>
  <c r="J286" i="75" s="1"/>
  <c r="J285" i="75"/>
  <c r="I285" i="75"/>
  <c r="M284" i="75"/>
  <c r="J284" i="75"/>
  <c r="I284" i="75"/>
  <c r="I283" i="75"/>
  <c r="J283" i="75" s="1"/>
  <c r="J282" i="75"/>
  <c r="I282" i="75"/>
  <c r="J281" i="75"/>
  <c r="I281" i="75"/>
  <c r="I280" i="75"/>
  <c r="J280" i="75" s="1"/>
  <c r="I279" i="75"/>
  <c r="J279" i="75" s="1"/>
  <c r="J278" i="75"/>
  <c r="I278" i="75"/>
  <c r="M275" i="75"/>
  <c r="J275" i="75"/>
  <c r="I275" i="75"/>
  <c r="J274" i="75"/>
  <c r="I274" i="75"/>
  <c r="J273" i="75"/>
  <c r="I273" i="75"/>
  <c r="I272" i="75"/>
  <c r="J272" i="75" s="1"/>
  <c r="J271" i="75"/>
  <c r="I271" i="75"/>
  <c r="J270" i="75"/>
  <c r="I270" i="75"/>
  <c r="J269" i="75"/>
  <c r="I269" i="75"/>
  <c r="I268" i="75"/>
  <c r="J268" i="75" s="1"/>
  <c r="J267" i="75"/>
  <c r="I267" i="75"/>
  <c r="J266" i="75"/>
  <c r="I266" i="75"/>
  <c r="I265" i="75"/>
  <c r="J265" i="75" s="1"/>
  <c r="I264" i="75"/>
  <c r="J264" i="75" s="1"/>
  <c r="J263" i="75"/>
  <c r="I263" i="75"/>
  <c r="J262" i="75"/>
  <c r="I262" i="75"/>
  <c r="J261" i="75"/>
  <c r="I261" i="75"/>
  <c r="I260" i="75"/>
  <c r="J260" i="75" s="1"/>
  <c r="J259" i="75"/>
  <c r="I259" i="75"/>
  <c r="J258" i="75"/>
  <c r="I258" i="75"/>
  <c r="J257" i="75"/>
  <c r="I257" i="75"/>
  <c r="I256" i="75"/>
  <c r="J256" i="75" s="1"/>
  <c r="J255" i="75"/>
  <c r="I255" i="75"/>
  <c r="J254" i="75"/>
  <c r="I254" i="75"/>
  <c r="I253" i="75"/>
  <c r="J253" i="75" s="1"/>
  <c r="I252" i="75"/>
  <c r="J252" i="75" s="1"/>
  <c r="J251" i="75"/>
  <c r="I251" i="75"/>
  <c r="M249" i="75"/>
  <c r="I249" i="75"/>
  <c r="J249" i="75" s="1"/>
  <c r="J248" i="75"/>
  <c r="I248" i="75"/>
  <c r="J247" i="75"/>
  <c r="I247" i="75"/>
  <c r="J246" i="75"/>
  <c r="I246" i="75"/>
  <c r="I245" i="75"/>
  <c r="J245" i="75" s="1"/>
  <c r="J244" i="75"/>
  <c r="I244" i="75"/>
  <c r="J243" i="75"/>
  <c r="I243" i="75"/>
  <c r="J242" i="75"/>
  <c r="I242" i="75"/>
  <c r="I241" i="75"/>
  <c r="J241" i="75" s="1"/>
  <c r="I240" i="75"/>
  <c r="J240" i="75" s="1"/>
  <c r="M238" i="75"/>
  <c r="I238" i="75"/>
  <c r="J238" i="75" s="1"/>
  <c r="J237" i="75"/>
  <c r="I237" i="75"/>
  <c r="J236" i="75"/>
  <c r="I236" i="75"/>
  <c r="J235" i="75"/>
  <c r="I235" i="75"/>
  <c r="I234" i="75"/>
  <c r="J234" i="75" s="1"/>
  <c r="J233" i="75"/>
  <c r="I233" i="75"/>
  <c r="J232" i="75"/>
  <c r="I232" i="75"/>
  <c r="J231" i="75"/>
  <c r="I231" i="75"/>
  <c r="I230" i="75"/>
  <c r="J230" i="75" s="1"/>
  <c r="J229" i="75"/>
  <c r="L238" i="75" s="1"/>
  <c r="I229" i="75"/>
  <c r="M227" i="75"/>
  <c r="I227" i="75"/>
  <c r="J227" i="75" s="1"/>
  <c r="I226" i="75"/>
  <c r="J226" i="75" s="1"/>
  <c r="J225" i="75"/>
  <c r="I225" i="75"/>
  <c r="I224" i="75"/>
  <c r="J224" i="75" s="1"/>
  <c r="I223" i="75"/>
  <c r="J223" i="75" s="1"/>
  <c r="I222" i="75"/>
  <c r="J222" i="75" s="1"/>
  <c r="I221" i="75"/>
  <c r="J221" i="75" s="1"/>
  <c r="J220" i="75"/>
  <c r="I220" i="75"/>
  <c r="I219" i="75"/>
  <c r="J219" i="75" s="1"/>
  <c r="J218" i="75"/>
  <c r="I218" i="75"/>
  <c r="M216" i="75"/>
  <c r="I216" i="75"/>
  <c r="J216" i="75" s="1"/>
  <c r="J215" i="75"/>
  <c r="I215" i="75"/>
  <c r="J214" i="75"/>
  <c r="I214" i="75"/>
  <c r="J213" i="75"/>
  <c r="I213" i="75"/>
  <c r="I212" i="75"/>
  <c r="J212" i="75" s="1"/>
  <c r="J211" i="75"/>
  <c r="I211" i="75"/>
  <c r="J210" i="75"/>
  <c r="I210" i="75"/>
  <c r="J209" i="75"/>
  <c r="I209" i="75"/>
  <c r="I208" i="75"/>
  <c r="J208" i="75" s="1"/>
  <c r="I207" i="75"/>
  <c r="J207" i="75" s="1"/>
  <c r="L216" i="75" s="1"/>
  <c r="M205" i="75"/>
  <c r="I205" i="75"/>
  <c r="J205" i="75" s="1"/>
  <c r="J204" i="75"/>
  <c r="I204" i="75"/>
  <c r="J203" i="75"/>
  <c r="I203" i="75"/>
  <c r="J202" i="75"/>
  <c r="I202" i="75"/>
  <c r="I201" i="75"/>
  <c r="J201" i="75" s="1"/>
  <c r="I200" i="75"/>
  <c r="J200" i="75" s="1"/>
  <c r="I199" i="75"/>
  <c r="J199" i="75" s="1"/>
  <c r="M197" i="75"/>
  <c r="I197" i="75"/>
  <c r="J197" i="75" s="1"/>
  <c r="I196" i="75"/>
  <c r="J196" i="75" s="1"/>
  <c r="I195" i="75"/>
  <c r="J195" i="75" s="1"/>
  <c r="I194" i="75"/>
  <c r="J194" i="75" s="1"/>
  <c r="I193" i="75"/>
  <c r="J193" i="75" s="1"/>
  <c r="J192" i="75"/>
  <c r="I192" i="75"/>
  <c r="J191" i="75"/>
  <c r="I191" i="75"/>
  <c r="I190" i="75"/>
  <c r="J190" i="75" s="1"/>
  <c r="J189" i="75"/>
  <c r="I189" i="75"/>
  <c r="I188" i="75"/>
  <c r="J188" i="75" s="1"/>
  <c r="J180" i="75"/>
  <c r="B173" i="75"/>
  <c r="H172" i="75"/>
  <c r="H171" i="75"/>
  <c r="H170" i="75"/>
  <c r="L169" i="75"/>
  <c r="H169" i="75"/>
  <c r="J169" i="75" s="1"/>
  <c r="H168" i="75"/>
  <c r="H167" i="75"/>
  <c r="H166" i="75"/>
  <c r="H165" i="75"/>
  <c r="J165" i="75" s="1"/>
  <c r="L165" i="75" s="1"/>
  <c r="H164" i="75"/>
  <c r="H163" i="75"/>
  <c r="H162" i="75"/>
  <c r="J161" i="75" s="1"/>
  <c r="L161" i="75" s="1"/>
  <c r="H161" i="75"/>
  <c r="H160" i="75"/>
  <c r="H159" i="75"/>
  <c r="H158" i="75"/>
  <c r="H157" i="75"/>
  <c r="H156" i="75"/>
  <c r="H155" i="75"/>
  <c r="H154" i="75"/>
  <c r="H153" i="75"/>
  <c r="J153" i="75" s="1"/>
  <c r="L153" i="75" s="1"/>
  <c r="H152" i="75"/>
  <c r="H151" i="75"/>
  <c r="H150" i="75"/>
  <c r="H149" i="75"/>
  <c r="J149" i="75" s="1"/>
  <c r="L149" i="75" s="1"/>
  <c r="H148" i="75"/>
  <c r="H147" i="75"/>
  <c r="H146" i="75"/>
  <c r="J145" i="75" s="1"/>
  <c r="L145" i="75" s="1"/>
  <c r="H145" i="75"/>
  <c r="H144" i="75"/>
  <c r="H143" i="75"/>
  <c r="H142" i="75"/>
  <c r="H141" i="75"/>
  <c r="J141" i="75" s="1"/>
  <c r="L141" i="75" s="1"/>
  <c r="H140" i="75"/>
  <c r="H139" i="75"/>
  <c r="H138" i="75"/>
  <c r="H137" i="75"/>
  <c r="J137" i="75" s="1"/>
  <c r="L137" i="75" s="1"/>
  <c r="H136" i="75"/>
  <c r="H135" i="75"/>
  <c r="H134" i="75"/>
  <c r="N133" i="75"/>
  <c r="H133" i="75"/>
  <c r="J133" i="75" s="1"/>
  <c r="L133" i="75" s="1"/>
  <c r="H132" i="75"/>
  <c r="H131" i="75"/>
  <c r="H130" i="75"/>
  <c r="H129" i="75"/>
  <c r="J129" i="75" s="1"/>
  <c r="L129" i="75" s="1"/>
  <c r="H128" i="75"/>
  <c r="H127" i="75"/>
  <c r="H126" i="75"/>
  <c r="H125" i="75"/>
  <c r="H124" i="75"/>
  <c r="H123" i="75"/>
  <c r="H122" i="75"/>
  <c r="L121" i="75"/>
  <c r="H121" i="75"/>
  <c r="J121" i="75" s="1"/>
  <c r="H120" i="75"/>
  <c r="H119" i="75"/>
  <c r="H118" i="75"/>
  <c r="N117" i="75"/>
  <c r="H117" i="75"/>
  <c r="J117" i="75" s="1"/>
  <c r="L117" i="75" s="1"/>
  <c r="H116" i="75"/>
  <c r="H115" i="75"/>
  <c r="H114" i="75"/>
  <c r="J113" i="75" s="1"/>
  <c r="L113" i="75" s="1"/>
  <c r="H113" i="75"/>
  <c r="H112" i="75"/>
  <c r="H111" i="75"/>
  <c r="H110" i="75"/>
  <c r="H109" i="75"/>
  <c r="J109" i="75" s="1"/>
  <c r="L109" i="75" s="1"/>
  <c r="H108" i="75"/>
  <c r="H107" i="75"/>
  <c r="H106" i="75"/>
  <c r="L105" i="75"/>
  <c r="H105" i="75"/>
  <c r="J105" i="75" s="1"/>
  <c r="H104" i="75"/>
  <c r="H103" i="75"/>
  <c r="H102" i="75"/>
  <c r="H101" i="75"/>
  <c r="J101" i="75" s="1"/>
  <c r="L101" i="75" s="1"/>
  <c r="H100" i="75"/>
  <c r="H99" i="75"/>
  <c r="H98" i="75"/>
  <c r="J97" i="75" s="1"/>
  <c r="L97" i="75" s="1"/>
  <c r="H97" i="75"/>
  <c r="H96" i="75"/>
  <c r="H95" i="75"/>
  <c r="H94" i="75"/>
  <c r="H93" i="75"/>
  <c r="H92" i="75"/>
  <c r="H91" i="75"/>
  <c r="H90" i="75"/>
  <c r="H89" i="75"/>
  <c r="J89" i="75" s="1"/>
  <c r="L89" i="75" s="1"/>
  <c r="H88" i="75"/>
  <c r="H87" i="75"/>
  <c r="H86" i="75"/>
  <c r="H85" i="75"/>
  <c r="J85" i="75" s="1"/>
  <c r="L85" i="75" s="1"/>
  <c r="H84" i="75"/>
  <c r="H83" i="75"/>
  <c r="H82" i="75"/>
  <c r="J81" i="75" s="1"/>
  <c r="L81" i="75" s="1"/>
  <c r="H81" i="75"/>
  <c r="H80" i="75"/>
  <c r="H79" i="75"/>
  <c r="H78" i="75"/>
  <c r="H77" i="75"/>
  <c r="J77" i="75" s="1"/>
  <c r="L77" i="75" s="1"/>
  <c r="H76" i="75"/>
  <c r="H75" i="75"/>
  <c r="H74" i="75"/>
  <c r="H73" i="75"/>
  <c r="J73" i="75" s="1"/>
  <c r="L73" i="75" s="1"/>
  <c r="J69" i="75"/>
  <c r="L69" i="75" s="1"/>
  <c r="N69" i="75" s="1"/>
  <c r="J65" i="75"/>
  <c r="L65" i="75" s="1"/>
  <c r="J61" i="75"/>
  <c r="L61" i="75" s="1"/>
  <c r="J57" i="75"/>
  <c r="L57" i="75" s="1"/>
  <c r="J53" i="75"/>
  <c r="L53" i="75" s="1"/>
  <c r="N53" i="75" s="1"/>
  <c r="H52" i="75"/>
  <c r="H51" i="75"/>
  <c r="H50" i="75"/>
  <c r="H49" i="75"/>
  <c r="H48" i="75"/>
  <c r="H47" i="75"/>
  <c r="H46" i="75"/>
  <c r="H45" i="75"/>
  <c r="H44" i="75"/>
  <c r="H43" i="75"/>
  <c r="H42" i="75"/>
  <c r="H41" i="75"/>
  <c r="H40" i="75"/>
  <c r="H39" i="75"/>
  <c r="H38" i="75"/>
  <c r="H37" i="75"/>
  <c r="H36" i="75"/>
  <c r="H35" i="75"/>
  <c r="H34" i="75"/>
  <c r="H33" i="75"/>
  <c r="H32" i="75"/>
  <c r="H31" i="75"/>
  <c r="H30" i="75"/>
  <c r="H29" i="75"/>
  <c r="J29" i="75" s="1"/>
  <c r="H28" i="75"/>
  <c r="H27" i="75"/>
  <c r="H26" i="75"/>
  <c r="H25" i="75"/>
  <c r="H24" i="75"/>
  <c r="H23" i="75"/>
  <c r="H22" i="75"/>
  <c r="H21" i="75"/>
  <c r="H20" i="75"/>
  <c r="O173" i="75"/>
  <c r="C7" i="75"/>
  <c r="C6" i="75"/>
  <c r="C5" i="75"/>
  <c r="C4" i="75"/>
  <c r="I304" i="74"/>
  <c r="M301" i="74"/>
  <c r="L301" i="74"/>
  <c r="J301" i="74"/>
  <c r="I301" i="74"/>
  <c r="M300" i="74"/>
  <c r="I300" i="74"/>
  <c r="J300" i="74" s="1"/>
  <c r="I299" i="74"/>
  <c r="J299" i="74" s="1"/>
  <c r="J298" i="74"/>
  <c r="I298" i="74"/>
  <c r="J297" i="74"/>
  <c r="I297" i="74"/>
  <c r="I296" i="74"/>
  <c r="J296" i="74" s="1"/>
  <c r="I295" i="74"/>
  <c r="J295" i="74" s="1"/>
  <c r="I294" i="74"/>
  <c r="J294" i="74" s="1"/>
  <c r="I293" i="74"/>
  <c r="J293" i="74" s="1"/>
  <c r="L300" i="74" s="1"/>
  <c r="M292" i="74"/>
  <c r="J292" i="74"/>
  <c r="I292" i="74"/>
  <c r="I291" i="74"/>
  <c r="J291" i="74" s="1"/>
  <c r="J290" i="74"/>
  <c r="I290" i="74"/>
  <c r="I289" i="74"/>
  <c r="J289" i="74" s="1"/>
  <c r="J288" i="74"/>
  <c r="I288" i="74"/>
  <c r="I287" i="74"/>
  <c r="J287" i="74" s="1"/>
  <c r="J286" i="74"/>
  <c r="I286" i="74"/>
  <c r="I285" i="74"/>
  <c r="J285" i="74" s="1"/>
  <c r="M284" i="74"/>
  <c r="I284" i="74"/>
  <c r="J284" i="74" s="1"/>
  <c r="J283" i="74"/>
  <c r="I283" i="74"/>
  <c r="I282" i="74"/>
  <c r="J282" i="74" s="1"/>
  <c r="J281" i="74"/>
  <c r="I281" i="74"/>
  <c r="I280" i="74"/>
  <c r="J280" i="74" s="1"/>
  <c r="I279" i="74"/>
  <c r="J279" i="74" s="1"/>
  <c r="J278" i="74"/>
  <c r="I278" i="74"/>
  <c r="M275" i="74"/>
  <c r="I275" i="74"/>
  <c r="J275" i="74" s="1"/>
  <c r="J274" i="74"/>
  <c r="I274" i="74"/>
  <c r="I273" i="74"/>
  <c r="J273" i="74" s="1"/>
  <c r="J272" i="74"/>
  <c r="I272" i="74"/>
  <c r="I271" i="74"/>
  <c r="J271" i="74" s="1"/>
  <c r="J270" i="74"/>
  <c r="I270" i="74"/>
  <c r="I269" i="74"/>
  <c r="J269" i="74" s="1"/>
  <c r="J268" i="74"/>
  <c r="I268" i="74"/>
  <c r="I267" i="74"/>
  <c r="J267" i="74" s="1"/>
  <c r="I266" i="74"/>
  <c r="J266" i="74" s="1"/>
  <c r="I265" i="74"/>
  <c r="J265" i="74" s="1"/>
  <c r="J264" i="74"/>
  <c r="I264" i="74"/>
  <c r="I263" i="74"/>
  <c r="J263" i="74" s="1"/>
  <c r="J262" i="74"/>
  <c r="I262" i="74"/>
  <c r="I261" i="74"/>
  <c r="J261" i="74" s="1"/>
  <c r="J260" i="74"/>
  <c r="I260" i="74"/>
  <c r="I259" i="74"/>
  <c r="J259" i="74" s="1"/>
  <c r="J258" i="74"/>
  <c r="I258" i="74"/>
  <c r="I257" i="74"/>
  <c r="J257" i="74" s="1"/>
  <c r="J256" i="74"/>
  <c r="I256" i="74"/>
  <c r="I255" i="74"/>
  <c r="J255" i="74" s="1"/>
  <c r="J254" i="74"/>
  <c r="I254" i="74"/>
  <c r="I253" i="74"/>
  <c r="J253" i="74" s="1"/>
  <c r="J252" i="74"/>
  <c r="I252" i="74"/>
  <c r="I251" i="74"/>
  <c r="J251" i="74" s="1"/>
  <c r="M249" i="74"/>
  <c r="J249" i="74"/>
  <c r="I249" i="74"/>
  <c r="I248" i="74"/>
  <c r="J248" i="74" s="1"/>
  <c r="J247" i="74"/>
  <c r="I247" i="74"/>
  <c r="I246" i="74"/>
  <c r="J246" i="74" s="1"/>
  <c r="J245" i="74"/>
  <c r="I245" i="74"/>
  <c r="I244" i="74"/>
  <c r="J244" i="74" s="1"/>
  <c r="J243" i="74"/>
  <c r="I243" i="74"/>
  <c r="I242" i="74"/>
  <c r="J242" i="74" s="1"/>
  <c r="J241" i="74"/>
  <c r="I241" i="74"/>
  <c r="I240" i="74"/>
  <c r="J240" i="74" s="1"/>
  <c r="M238" i="74"/>
  <c r="J238" i="74"/>
  <c r="I238" i="74"/>
  <c r="I237" i="74"/>
  <c r="J237" i="74" s="1"/>
  <c r="J236" i="74"/>
  <c r="I236" i="74"/>
  <c r="I235" i="74"/>
  <c r="J235" i="74" s="1"/>
  <c r="J234" i="74"/>
  <c r="I234" i="74"/>
  <c r="I233" i="74"/>
  <c r="J233" i="74" s="1"/>
  <c r="J232" i="74"/>
  <c r="I232" i="74"/>
  <c r="I231" i="74"/>
  <c r="J231" i="74" s="1"/>
  <c r="J230" i="74"/>
  <c r="I230" i="74"/>
  <c r="I229" i="74"/>
  <c r="J229" i="74" s="1"/>
  <c r="M227" i="74"/>
  <c r="J227" i="74"/>
  <c r="I227" i="74"/>
  <c r="I226" i="74"/>
  <c r="J226" i="74" s="1"/>
  <c r="I225" i="74"/>
  <c r="J225" i="74" s="1"/>
  <c r="I224" i="74"/>
  <c r="J224" i="74" s="1"/>
  <c r="J223" i="74"/>
  <c r="I223" i="74"/>
  <c r="I222" i="74"/>
  <c r="J222" i="74" s="1"/>
  <c r="J221" i="74"/>
  <c r="I221" i="74"/>
  <c r="I220" i="74"/>
  <c r="J220" i="74" s="1"/>
  <c r="I219" i="74"/>
  <c r="J219" i="74" s="1"/>
  <c r="I218" i="74"/>
  <c r="J218" i="74" s="1"/>
  <c r="M216" i="74"/>
  <c r="J216" i="74"/>
  <c r="I216" i="74"/>
  <c r="I215" i="74"/>
  <c r="J215" i="74" s="1"/>
  <c r="J214" i="74"/>
  <c r="I214" i="74"/>
  <c r="I213" i="74"/>
  <c r="J213" i="74" s="1"/>
  <c r="J212" i="74"/>
  <c r="I212" i="74"/>
  <c r="I211" i="74"/>
  <c r="J211" i="74" s="1"/>
  <c r="J210" i="74"/>
  <c r="I210" i="74"/>
  <c r="I209" i="74"/>
  <c r="J209" i="74" s="1"/>
  <c r="J208" i="74"/>
  <c r="I208" i="74"/>
  <c r="I207" i="74"/>
  <c r="J207" i="74" s="1"/>
  <c r="L216" i="74" s="1"/>
  <c r="M205" i="74"/>
  <c r="J205" i="74"/>
  <c r="I205" i="74"/>
  <c r="I204" i="74"/>
  <c r="J204" i="74" s="1"/>
  <c r="J203" i="74"/>
  <c r="I203" i="74"/>
  <c r="I202" i="74"/>
  <c r="J202" i="74" s="1"/>
  <c r="J201" i="74"/>
  <c r="I201" i="74"/>
  <c r="I200" i="74"/>
  <c r="J200" i="74" s="1"/>
  <c r="I199" i="74"/>
  <c r="J199" i="74" s="1"/>
  <c r="M197" i="74"/>
  <c r="I197" i="74"/>
  <c r="J197" i="74" s="1"/>
  <c r="I196" i="74"/>
  <c r="J196" i="74" s="1"/>
  <c r="I195" i="74"/>
  <c r="J195" i="74" s="1"/>
  <c r="I194" i="74"/>
  <c r="J194" i="74" s="1"/>
  <c r="I193" i="74"/>
  <c r="J193" i="74" s="1"/>
  <c r="I192" i="74"/>
  <c r="J192" i="74" s="1"/>
  <c r="I191" i="74"/>
  <c r="J191" i="74" s="1"/>
  <c r="I190" i="74"/>
  <c r="J190" i="74" s="1"/>
  <c r="I189" i="74"/>
  <c r="J189" i="74" s="1"/>
  <c r="J188" i="74"/>
  <c r="I188" i="74"/>
  <c r="J180" i="74"/>
  <c r="B173" i="74"/>
  <c r="H172" i="74"/>
  <c r="H171" i="74"/>
  <c r="H170" i="74"/>
  <c r="H169" i="74"/>
  <c r="J169" i="74" s="1"/>
  <c r="L169" i="74" s="1"/>
  <c r="H168" i="74"/>
  <c r="H167" i="74"/>
  <c r="H166" i="74"/>
  <c r="L165" i="74"/>
  <c r="P165" i="74" s="1"/>
  <c r="J165" i="74"/>
  <c r="H165" i="74"/>
  <c r="H164" i="74"/>
  <c r="H163" i="74"/>
  <c r="H162" i="74"/>
  <c r="J161" i="74"/>
  <c r="L161" i="74" s="1"/>
  <c r="H161" i="74"/>
  <c r="H160" i="74"/>
  <c r="H159" i="74"/>
  <c r="H158" i="74"/>
  <c r="H157" i="74"/>
  <c r="J157" i="74" s="1"/>
  <c r="L157" i="74" s="1"/>
  <c r="H156" i="74"/>
  <c r="H155" i="74"/>
  <c r="H154" i="74"/>
  <c r="H153" i="74"/>
  <c r="J153" i="74" s="1"/>
  <c r="L153" i="74" s="1"/>
  <c r="H152" i="74"/>
  <c r="H151" i="74"/>
  <c r="H150" i="74"/>
  <c r="L149" i="74"/>
  <c r="P149" i="74" s="1"/>
  <c r="J149" i="74"/>
  <c r="H149" i="74"/>
  <c r="H148" i="74"/>
  <c r="H147" i="74"/>
  <c r="H146" i="74"/>
  <c r="J145" i="74"/>
  <c r="L145" i="74" s="1"/>
  <c r="H145" i="74"/>
  <c r="H144" i="74"/>
  <c r="H143" i="74"/>
  <c r="H142" i="74"/>
  <c r="H141" i="74"/>
  <c r="J141" i="74" s="1"/>
  <c r="L141" i="74" s="1"/>
  <c r="H140" i="74"/>
  <c r="H139" i="74"/>
  <c r="H138" i="74"/>
  <c r="H137" i="74"/>
  <c r="J137" i="74" s="1"/>
  <c r="L137" i="74" s="1"/>
  <c r="H136" i="74"/>
  <c r="H135" i="74"/>
  <c r="H134" i="74"/>
  <c r="L133" i="74"/>
  <c r="P133" i="74" s="1"/>
  <c r="J133" i="74"/>
  <c r="H133" i="74"/>
  <c r="H132" i="74"/>
  <c r="H131" i="74"/>
  <c r="H130" i="74"/>
  <c r="J129" i="74"/>
  <c r="L129" i="74" s="1"/>
  <c r="H129" i="74"/>
  <c r="H128" i="74"/>
  <c r="H127" i="74"/>
  <c r="H126" i="74"/>
  <c r="H125" i="74"/>
  <c r="J125" i="74" s="1"/>
  <c r="L125" i="74" s="1"/>
  <c r="H124" i="74"/>
  <c r="H123" i="74"/>
  <c r="H122" i="74"/>
  <c r="H121" i="74"/>
  <c r="J121" i="74" s="1"/>
  <c r="L121" i="74" s="1"/>
  <c r="H120" i="74"/>
  <c r="H119" i="74"/>
  <c r="H118" i="74"/>
  <c r="L117" i="74"/>
  <c r="P117" i="74" s="1"/>
  <c r="J117" i="74"/>
  <c r="H117" i="74"/>
  <c r="H116" i="74"/>
  <c r="H115" i="74"/>
  <c r="H114" i="74"/>
  <c r="J113" i="74"/>
  <c r="L113" i="74" s="1"/>
  <c r="H113" i="74"/>
  <c r="H112" i="74"/>
  <c r="H111" i="74"/>
  <c r="H110" i="74"/>
  <c r="H109" i="74"/>
  <c r="J109" i="74" s="1"/>
  <c r="L109" i="74" s="1"/>
  <c r="H108" i="74"/>
  <c r="H107" i="74"/>
  <c r="H106" i="74"/>
  <c r="H105" i="74"/>
  <c r="J105" i="74" s="1"/>
  <c r="L105" i="74" s="1"/>
  <c r="H104" i="74"/>
  <c r="H103" i="74"/>
  <c r="H102" i="74"/>
  <c r="L101" i="74"/>
  <c r="P101" i="74" s="1"/>
  <c r="J101" i="74"/>
  <c r="H101" i="74"/>
  <c r="H100" i="74"/>
  <c r="H99" i="74"/>
  <c r="H98" i="74"/>
  <c r="J97" i="74"/>
  <c r="L97" i="74" s="1"/>
  <c r="H97" i="74"/>
  <c r="H96" i="74"/>
  <c r="H95" i="74"/>
  <c r="H94" i="74"/>
  <c r="H93" i="74"/>
  <c r="J93" i="74" s="1"/>
  <c r="L93" i="74" s="1"/>
  <c r="H92" i="74"/>
  <c r="H91" i="74"/>
  <c r="H90" i="74"/>
  <c r="H89" i="74"/>
  <c r="J89" i="74" s="1"/>
  <c r="L89" i="74" s="1"/>
  <c r="H88" i="74"/>
  <c r="H87" i="74"/>
  <c r="H86" i="74"/>
  <c r="L85" i="74"/>
  <c r="P85" i="74" s="1"/>
  <c r="J85" i="74"/>
  <c r="H85" i="74"/>
  <c r="H84" i="74"/>
  <c r="H83" i="74"/>
  <c r="H82" i="74"/>
  <c r="J81" i="74"/>
  <c r="L81" i="74" s="1"/>
  <c r="H81" i="74"/>
  <c r="H80" i="74"/>
  <c r="H79" i="74"/>
  <c r="H78" i="74"/>
  <c r="H77" i="74"/>
  <c r="J77" i="74" s="1"/>
  <c r="L77" i="74" s="1"/>
  <c r="H76" i="74"/>
  <c r="H75" i="74"/>
  <c r="H74" i="74"/>
  <c r="H73" i="74"/>
  <c r="J73" i="74" s="1"/>
  <c r="L73" i="74" s="1"/>
  <c r="J69" i="74"/>
  <c r="L69" i="74" s="1"/>
  <c r="P69" i="74" s="1"/>
  <c r="J65" i="74"/>
  <c r="L65" i="74" s="1"/>
  <c r="J61" i="74"/>
  <c r="L61" i="74" s="1"/>
  <c r="J57" i="74"/>
  <c r="L57" i="74" s="1"/>
  <c r="L53" i="74"/>
  <c r="P53" i="74" s="1"/>
  <c r="J53" i="74"/>
  <c r="H52" i="74"/>
  <c r="H51" i="74"/>
  <c r="H50" i="74"/>
  <c r="H49" i="74"/>
  <c r="J49" i="74" s="1"/>
  <c r="L49" i="74" s="1"/>
  <c r="H48" i="74"/>
  <c r="H47" i="74"/>
  <c r="H46" i="74"/>
  <c r="H45" i="74"/>
  <c r="J45" i="74" s="1"/>
  <c r="H44" i="74"/>
  <c r="H43" i="74"/>
  <c r="H42" i="74"/>
  <c r="H41" i="74"/>
  <c r="H40" i="74"/>
  <c r="J37" i="74" s="1"/>
  <c r="H39" i="74"/>
  <c r="H38" i="74"/>
  <c r="H37" i="74"/>
  <c r="H36" i="74"/>
  <c r="H35" i="74"/>
  <c r="H34" i="74"/>
  <c r="J33" i="74" s="1"/>
  <c r="L33" i="74" s="1"/>
  <c r="H33" i="74"/>
  <c r="H32" i="74"/>
  <c r="H31" i="74"/>
  <c r="H30" i="74"/>
  <c r="H29" i="74"/>
  <c r="H28" i="74"/>
  <c r="H27" i="74"/>
  <c r="H26" i="74"/>
  <c r="H25" i="74"/>
  <c r="H24" i="74"/>
  <c r="H23" i="74"/>
  <c r="H22" i="74"/>
  <c r="J21" i="74"/>
  <c r="H21" i="74"/>
  <c r="H20" i="74"/>
  <c r="O173" i="74"/>
  <c r="C7" i="74"/>
  <c r="C6" i="74"/>
  <c r="C5" i="74"/>
  <c r="C4" i="74"/>
  <c r="I304" i="73"/>
  <c r="M301" i="73"/>
  <c r="I301" i="73"/>
  <c r="J301" i="73" s="1"/>
  <c r="L301" i="73" s="1"/>
  <c r="M300" i="73"/>
  <c r="I300" i="73"/>
  <c r="J300" i="73" s="1"/>
  <c r="I299" i="73"/>
  <c r="J299" i="73" s="1"/>
  <c r="I298" i="73"/>
  <c r="J298" i="73" s="1"/>
  <c r="J297" i="73"/>
  <c r="I297" i="73"/>
  <c r="I296" i="73"/>
  <c r="J296" i="73" s="1"/>
  <c r="I295" i="73"/>
  <c r="J295" i="73" s="1"/>
  <c r="I294" i="73"/>
  <c r="J294" i="73" s="1"/>
  <c r="J293" i="73"/>
  <c r="I293" i="73"/>
  <c r="M292" i="73"/>
  <c r="J292" i="73"/>
  <c r="I292" i="73"/>
  <c r="I291" i="73"/>
  <c r="J291" i="73" s="1"/>
  <c r="J290" i="73"/>
  <c r="I290" i="73"/>
  <c r="I289" i="73"/>
  <c r="J289" i="73" s="1"/>
  <c r="J288" i="73"/>
  <c r="I288" i="73"/>
  <c r="I287" i="73"/>
  <c r="J287" i="73" s="1"/>
  <c r="J286" i="73"/>
  <c r="I286" i="73"/>
  <c r="I285" i="73"/>
  <c r="J285" i="73" s="1"/>
  <c r="M284" i="73"/>
  <c r="I284" i="73"/>
  <c r="J284" i="73" s="1"/>
  <c r="J283" i="73"/>
  <c r="I283" i="73"/>
  <c r="I282" i="73"/>
  <c r="J282" i="73" s="1"/>
  <c r="J281" i="73"/>
  <c r="I281" i="73"/>
  <c r="I280" i="73"/>
  <c r="J280" i="73" s="1"/>
  <c r="I279" i="73"/>
  <c r="J278" i="73"/>
  <c r="I278" i="73"/>
  <c r="M275" i="73"/>
  <c r="I275" i="73"/>
  <c r="J275" i="73" s="1"/>
  <c r="J274" i="73"/>
  <c r="I274" i="73"/>
  <c r="I273" i="73"/>
  <c r="J273" i="73" s="1"/>
  <c r="J272" i="73"/>
  <c r="I272" i="73"/>
  <c r="I271" i="73"/>
  <c r="J271" i="73" s="1"/>
  <c r="J270" i="73"/>
  <c r="I270" i="73"/>
  <c r="I269" i="73"/>
  <c r="J269" i="73" s="1"/>
  <c r="J268" i="73"/>
  <c r="I268" i="73"/>
  <c r="I267" i="73"/>
  <c r="J267" i="73" s="1"/>
  <c r="J266" i="73"/>
  <c r="I266" i="73"/>
  <c r="I265" i="73"/>
  <c r="J265" i="73" s="1"/>
  <c r="J264" i="73"/>
  <c r="I264" i="73"/>
  <c r="I263" i="73"/>
  <c r="J263" i="73" s="1"/>
  <c r="J262" i="73"/>
  <c r="I262" i="73"/>
  <c r="I261" i="73"/>
  <c r="J261" i="73" s="1"/>
  <c r="J260" i="73"/>
  <c r="I260" i="73"/>
  <c r="I259" i="73"/>
  <c r="J259" i="73" s="1"/>
  <c r="J258" i="73"/>
  <c r="I258" i="73"/>
  <c r="I257" i="73"/>
  <c r="J257" i="73" s="1"/>
  <c r="J256" i="73"/>
  <c r="I256" i="73"/>
  <c r="I255" i="73"/>
  <c r="J255" i="73" s="1"/>
  <c r="J254" i="73"/>
  <c r="I254" i="73"/>
  <c r="I253" i="73"/>
  <c r="J253" i="73" s="1"/>
  <c r="J252" i="73"/>
  <c r="I252" i="73"/>
  <c r="I251" i="73"/>
  <c r="J251" i="73" s="1"/>
  <c r="M249" i="73"/>
  <c r="J249" i="73"/>
  <c r="I249" i="73"/>
  <c r="I248" i="73"/>
  <c r="J248" i="73" s="1"/>
  <c r="J247" i="73"/>
  <c r="I247" i="73"/>
  <c r="I246" i="73"/>
  <c r="J246" i="73" s="1"/>
  <c r="J245" i="73"/>
  <c r="I245" i="73"/>
  <c r="I244" i="73"/>
  <c r="J244" i="73" s="1"/>
  <c r="J243" i="73"/>
  <c r="I243" i="73"/>
  <c r="I242" i="73"/>
  <c r="J242" i="73" s="1"/>
  <c r="J241" i="73"/>
  <c r="I241" i="73"/>
  <c r="I240" i="73"/>
  <c r="J240" i="73" s="1"/>
  <c r="M238" i="73"/>
  <c r="J238" i="73"/>
  <c r="I238" i="73"/>
  <c r="I237" i="73"/>
  <c r="J237" i="73" s="1"/>
  <c r="J236" i="73"/>
  <c r="I236" i="73"/>
  <c r="I235" i="73"/>
  <c r="J235" i="73" s="1"/>
  <c r="J234" i="73"/>
  <c r="I234" i="73"/>
  <c r="I233" i="73"/>
  <c r="J233" i="73" s="1"/>
  <c r="J232" i="73"/>
  <c r="I232" i="73"/>
  <c r="I231" i="73"/>
  <c r="J231" i="73" s="1"/>
  <c r="J230" i="73"/>
  <c r="I230" i="73"/>
  <c r="I229" i="73"/>
  <c r="J229" i="73" s="1"/>
  <c r="M227" i="73"/>
  <c r="J227" i="73"/>
  <c r="I227" i="73"/>
  <c r="I226" i="73"/>
  <c r="J226" i="73" s="1"/>
  <c r="J225" i="73"/>
  <c r="I225" i="73"/>
  <c r="I224" i="73"/>
  <c r="J224" i="73" s="1"/>
  <c r="I223" i="73"/>
  <c r="J223" i="73" s="1"/>
  <c r="I222" i="73"/>
  <c r="J222" i="73" s="1"/>
  <c r="J221" i="73"/>
  <c r="I221" i="73"/>
  <c r="I220" i="73"/>
  <c r="J220" i="73" s="1"/>
  <c r="I219" i="73"/>
  <c r="J219" i="73" s="1"/>
  <c r="I218" i="73"/>
  <c r="J218" i="73" s="1"/>
  <c r="M216" i="73"/>
  <c r="J216" i="73"/>
  <c r="I216" i="73"/>
  <c r="I215" i="73"/>
  <c r="J215" i="73" s="1"/>
  <c r="J214" i="73"/>
  <c r="I214" i="73"/>
  <c r="I213" i="73"/>
  <c r="J213" i="73" s="1"/>
  <c r="J212" i="73"/>
  <c r="I212" i="73"/>
  <c r="I211" i="73"/>
  <c r="J211" i="73" s="1"/>
  <c r="J210" i="73"/>
  <c r="I210" i="73"/>
  <c r="I209" i="73"/>
  <c r="J209" i="73" s="1"/>
  <c r="J208" i="73"/>
  <c r="I208" i="73"/>
  <c r="I207" i="73"/>
  <c r="J207" i="73" s="1"/>
  <c r="L216" i="73" s="1"/>
  <c r="M205" i="73"/>
  <c r="J205" i="73"/>
  <c r="I205" i="73"/>
  <c r="I204" i="73"/>
  <c r="J204" i="73" s="1"/>
  <c r="J203" i="73"/>
  <c r="I203" i="73"/>
  <c r="I202" i="73"/>
  <c r="J202" i="73" s="1"/>
  <c r="J201" i="73"/>
  <c r="I201" i="73"/>
  <c r="I200" i="73"/>
  <c r="J200" i="73" s="1"/>
  <c r="I199" i="73"/>
  <c r="J199" i="73" s="1"/>
  <c r="M197" i="73"/>
  <c r="I197" i="73"/>
  <c r="J197" i="73" s="1"/>
  <c r="I196" i="73"/>
  <c r="J196" i="73" s="1"/>
  <c r="I195" i="73"/>
  <c r="J195" i="73" s="1"/>
  <c r="I194" i="73"/>
  <c r="J194" i="73" s="1"/>
  <c r="I193" i="73"/>
  <c r="J193" i="73" s="1"/>
  <c r="I192" i="73"/>
  <c r="J192" i="73" s="1"/>
  <c r="I191" i="73"/>
  <c r="J191" i="73" s="1"/>
  <c r="J190" i="73"/>
  <c r="I190" i="73"/>
  <c r="I189" i="73"/>
  <c r="J189" i="73" s="1"/>
  <c r="I188" i="73"/>
  <c r="J188" i="73" s="1"/>
  <c r="J180" i="73"/>
  <c r="B173" i="73"/>
  <c r="H172" i="73"/>
  <c r="H171" i="73"/>
  <c r="H170" i="73"/>
  <c r="H169" i="73"/>
  <c r="J169" i="73" s="1"/>
  <c r="L169" i="73" s="1"/>
  <c r="H168" i="73"/>
  <c r="H167" i="73"/>
  <c r="H166" i="73"/>
  <c r="H165" i="73"/>
  <c r="H164" i="73"/>
  <c r="H163" i="73"/>
  <c r="H162" i="73"/>
  <c r="H161" i="73"/>
  <c r="H160" i="73"/>
  <c r="H159" i="73"/>
  <c r="H158" i="73"/>
  <c r="H157" i="73"/>
  <c r="J157" i="73" s="1"/>
  <c r="L157" i="73" s="1"/>
  <c r="H156" i="73"/>
  <c r="H155" i="73"/>
  <c r="H154" i="73"/>
  <c r="H153" i="73"/>
  <c r="J153" i="73" s="1"/>
  <c r="L153" i="73" s="1"/>
  <c r="H152" i="73"/>
  <c r="H151" i="73"/>
  <c r="H150" i="73"/>
  <c r="H149" i="73"/>
  <c r="H148" i="73"/>
  <c r="H147" i="73"/>
  <c r="H146" i="73"/>
  <c r="H145" i="73"/>
  <c r="H144" i="73"/>
  <c r="H143" i="73"/>
  <c r="H142" i="73"/>
  <c r="H141" i="73"/>
  <c r="H140" i="73"/>
  <c r="H139" i="73"/>
  <c r="H138" i="73"/>
  <c r="H137" i="73"/>
  <c r="H136" i="73"/>
  <c r="H135" i="73"/>
  <c r="H134" i="73"/>
  <c r="H133" i="73"/>
  <c r="H132" i="73"/>
  <c r="H131" i="73"/>
  <c r="H130" i="73"/>
  <c r="H129" i="73"/>
  <c r="H128" i="73"/>
  <c r="H127" i="73"/>
  <c r="H126" i="73"/>
  <c r="H125" i="73"/>
  <c r="J125" i="73" s="1"/>
  <c r="L125" i="73" s="1"/>
  <c r="H124" i="73"/>
  <c r="H123" i="73"/>
  <c r="H122" i="73"/>
  <c r="H121" i="73"/>
  <c r="J121" i="73" s="1"/>
  <c r="L121" i="73" s="1"/>
  <c r="H120" i="73"/>
  <c r="H119" i="73"/>
  <c r="H118" i="73"/>
  <c r="H117" i="73"/>
  <c r="H116" i="73"/>
  <c r="H115" i="73"/>
  <c r="H114" i="73"/>
  <c r="H113" i="73"/>
  <c r="H112" i="73"/>
  <c r="H111" i="73"/>
  <c r="H110" i="73"/>
  <c r="H109" i="73"/>
  <c r="H108" i="73"/>
  <c r="H107" i="73"/>
  <c r="H106" i="73"/>
  <c r="H105" i="73"/>
  <c r="H104" i="73"/>
  <c r="H103" i="73"/>
  <c r="H102" i="73"/>
  <c r="H101" i="73"/>
  <c r="H100" i="73"/>
  <c r="H99" i="73"/>
  <c r="H98" i="73"/>
  <c r="H97" i="73"/>
  <c r="H96" i="73"/>
  <c r="H95" i="73"/>
  <c r="H94" i="73"/>
  <c r="H93" i="73"/>
  <c r="J93" i="73" s="1"/>
  <c r="L93" i="73" s="1"/>
  <c r="H92" i="73"/>
  <c r="H91" i="73"/>
  <c r="H90" i="73"/>
  <c r="H89" i="73"/>
  <c r="J89" i="73" s="1"/>
  <c r="L89" i="73" s="1"/>
  <c r="H88" i="73"/>
  <c r="H87" i="73"/>
  <c r="H86" i="73"/>
  <c r="H85" i="73"/>
  <c r="H84" i="73"/>
  <c r="H83" i="73"/>
  <c r="H82" i="73"/>
  <c r="H81" i="73"/>
  <c r="H80" i="73"/>
  <c r="H79" i="73"/>
  <c r="H78" i="73"/>
  <c r="H77" i="73"/>
  <c r="H76" i="73"/>
  <c r="H75" i="73"/>
  <c r="H74" i="73"/>
  <c r="H73" i="73"/>
  <c r="J73" i="73" s="1"/>
  <c r="L73" i="73" s="1"/>
  <c r="J69" i="73"/>
  <c r="L69" i="73" s="1"/>
  <c r="J65" i="73"/>
  <c r="L65" i="73" s="1"/>
  <c r="J61" i="73"/>
  <c r="L61" i="73" s="1"/>
  <c r="J57" i="73"/>
  <c r="L57" i="73" s="1"/>
  <c r="J53" i="73"/>
  <c r="L53" i="73" s="1"/>
  <c r="H52" i="73"/>
  <c r="H51" i="73"/>
  <c r="H50" i="73"/>
  <c r="H49" i="73"/>
  <c r="H48" i="73"/>
  <c r="H47" i="73"/>
  <c r="H46" i="73"/>
  <c r="H45" i="73"/>
  <c r="H44" i="73"/>
  <c r="H43" i="73"/>
  <c r="H42" i="73"/>
  <c r="H41" i="73"/>
  <c r="J41" i="73" s="1"/>
  <c r="H40" i="73"/>
  <c r="H39" i="73"/>
  <c r="H38" i="73"/>
  <c r="H37" i="73"/>
  <c r="H36" i="73"/>
  <c r="H35" i="73"/>
  <c r="H34" i="73"/>
  <c r="H33" i="73"/>
  <c r="J33" i="73" s="1"/>
  <c r="H32" i="73"/>
  <c r="H31" i="73"/>
  <c r="H30" i="73"/>
  <c r="H29" i="73"/>
  <c r="H28" i="73"/>
  <c r="H27" i="73"/>
  <c r="H26" i="73"/>
  <c r="H25" i="73"/>
  <c r="J25" i="73" s="1"/>
  <c r="H24" i="73"/>
  <c r="H23" i="73"/>
  <c r="H22" i="73"/>
  <c r="H21" i="73"/>
  <c r="J21" i="73" s="1"/>
  <c r="H20" i="73"/>
  <c r="C7" i="73"/>
  <c r="C6" i="73"/>
  <c r="C5" i="73"/>
  <c r="C4" i="73"/>
  <c r="I304" i="72"/>
  <c r="M301" i="72"/>
  <c r="I301" i="72"/>
  <c r="J301" i="72" s="1"/>
  <c r="L301" i="72" s="1"/>
  <c r="M300" i="72"/>
  <c r="I300" i="72"/>
  <c r="J300" i="72" s="1"/>
  <c r="I299" i="72"/>
  <c r="J299" i="72" s="1"/>
  <c r="I298" i="72"/>
  <c r="J298" i="72" s="1"/>
  <c r="I297" i="72"/>
  <c r="J297" i="72" s="1"/>
  <c r="I296" i="72"/>
  <c r="J296" i="72" s="1"/>
  <c r="I295" i="72"/>
  <c r="J295" i="72" s="1"/>
  <c r="I294" i="72"/>
  <c r="J294" i="72" s="1"/>
  <c r="I293" i="72"/>
  <c r="J293" i="72" s="1"/>
  <c r="M292" i="72"/>
  <c r="J292" i="72"/>
  <c r="I292" i="72"/>
  <c r="I291" i="72"/>
  <c r="J291" i="72" s="1"/>
  <c r="I290" i="72"/>
  <c r="J290" i="72" s="1"/>
  <c r="J289" i="72"/>
  <c r="I289" i="72"/>
  <c r="J288" i="72"/>
  <c r="I288" i="72"/>
  <c r="I287" i="72"/>
  <c r="J287" i="72" s="1"/>
  <c r="I286" i="72"/>
  <c r="J286" i="72" s="1"/>
  <c r="J285" i="72"/>
  <c r="I285" i="72"/>
  <c r="M284" i="72"/>
  <c r="I284" i="72"/>
  <c r="J284" i="72" s="1"/>
  <c r="I283" i="72"/>
  <c r="J283" i="72" s="1"/>
  <c r="J282" i="72"/>
  <c r="I282" i="72"/>
  <c r="J281" i="72"/>
  <c r="I281" i="72"/>
  <c r="I280" i="72"/>
  <c r="J280" i="72" s="1"/>
  <c r="I279" i="72"/>
  <c r="J278" i="72"/>
  <c r="I278" i="72"/>
  <c r="M275" i="72"/>
  <c r="J275" i="72"/>
  <c r="I275" i="72"/>
  <c r="J274" i="72"/>
  <c r="I274" i="72"/>
  <c r="I273" i="72"/>
  <c r="J273" i="72" s="1"/>
  <c r="I272" i="72"/>
  <c r="J272" i="72" s="1"/>
  <c r="J271" i="72"/>
  <c r="I271" i="72"/>
  <c r="J270" i="72"/>
  <c r="I270" i="72"/>
  <c r="I269" i="72"/>
  <c r="J269" i="72" s="1"/>
  <c r="I268" i="72"/>
  <c r="J268" i="72" s="1"/>
  <c r="J267" i="72"/>
  <c r="I267" i="72"/>
  <c r="I266" i="72"/>
  <c r="J266" i="72" s="1"/>
  <c r="I265" i="72"/>
  <c r="J265" i="72" s="1"/>
  <c r="I264" i="72"/>
  <c r="J264" i="72" s="1"/>
  <c r="J263" i="72"/>
  <c r="I263" i="72"/>
  <c r="J262" i="72"/>
  <c r="I262" i="72"/>
  <c r="I261" i="72"/>
  <c r="J261" i="72" s="1"/>
  <c r="I260" i="72"/>
  <c r="J260" i="72" s="1"/>
  <c r="J259" i="72"/>
  <c r="I259" i="72"/>
  <c r="J258" i="72"/>
  <c r="I258" i="72"/>
  <c r="I257" i="72"/>
  <c r="J257" i="72" s="1"/>
  <c r="I256" i="72"/>
  <c r="J256" i="72" s="1"/>
  <c r="J255" i="72"/>
  <c r="I255" i="72"/>
  <c r="J254" i="72"/>
  <c r="I254" i="72"/>
  <c r="I253" i="72"/>
  <c r="J253" i="72" s="1"/>
  <c r="I252" i="72"/>
  <c r="J252" i="72" s="1"/>
  <c r="I251" i="72"/>
  <c r="J251" i="72" s="1"/>
  <c r="M249" i="72"/>
  <c r="I249" i="72"/>
  <c r="J249" i="72" s="1"/>
  <c r="J248" i="72"/>
  <c r="I248" i="72"/>
  <c r="J247" i="72"/>
  <c r="I247" i="72"/>
  <c r="J246" i="72"/>
  <c r="I246" i="72"/>
  <c r="I245" i="72"/>
  <c r="J245" i="72" s="1"/>
  <c r="J244" i="72"/>
  <c r="I244" i="72"/>
  <c r="J243" i="72"/>
  <c r="I243" i="72"/>
  <c r="J242" i="72"/>
  <c r="I242" i="72"/>
  <c r="I241" i="72"/>
  <c r="J241" i="72" s="1"/>
  <c r="J240" i="72"/>
  <c r="I240" i="72"/>
  <c r="M238" i="72"/>
  <c r="I238" i="72"/>
  <c r="J238" i="72" s="1"/>
  <c r="J237" i="72"/>
  <c r="I237" i="72"/>
  <c r="J236" i="72"/>
  <c r="I236" i="72"/>
  <c r="J235" i="72"/>
  <c r="I235" i="72"/>
  <c r="I234" i="72"/>
  <c r="J234" i="72" s="1"/>
  <c r="J233" i="72"/>
  <c r="I233" i="72"/>
  <c r="J232" i="72"/>
  <c r="I232" i="72"/>
  <c r="J231" i="72"/>
  <c r="I231" i="72"/>
  <c r="I230" i="72"/>
  <c r="J230" i="72" s="1"/>
  <c r="J229" i="72"/>
  <c r="L238" i="72" s="1"/>
  <c r="I229" i="72"/>
  <c r="M227" i="72"/>
  <c r="I227" i="72"/>
  <c r="J227" i="72" s="1"/>
  <c r="I226" i="72"/>
  <c r="J226" i="72" s="1"/>
  <c r="I225" i="72"/>
  <c r="J225" i="72" s="1"/>
  <c r="I224" i="72"/>
  <c r="J224" i="72" s="1"/>
  <c r="I223" i="72"/>
  <c r="J223" i="72" s="1"/>
  <c r="I222" i="72"/>
  <c r="J222" i="72" s="1"/>
  <c r="J221" i="72"/>
  <c r="I221" i="72"/>
  <c r="J220" i="72"/>
  <c r="I220" i="72"/>
  <c r="I219" i="72"/>
  <c r="J219" i="72" s="1"/>
  <c r="J218" i="72"/>
  <c r="I218" i="72"/>
  <c r="M216" i="72"/>
  <c r="I216" i="72"/>
  <c r="J216" i="72" s="1"/>
  <c r="J215" i="72"/>
  <c r="I215" i="72"/>
  <c r="J214" i="72"/>
  <c r="I214" i="72"/>
  <c r="J213" i="72"/>
  <c r="I213" i="72"/>
  <c r="I212" i="72"/>
  <c r="J212" i="72" s="1"/>
  <c r="J211" i="72"/>
  <c r="I211" i="72"/>
  <c r="J210" i="72"/>
  <c r="I210" i="72"/>
  <c r="J209" i="72"/>
  <c r="I209" i="72"/>
  <c r="I208" i="72"/>
  <c r="J208" i="72" s="1"/>
  <c r="I207" i="72"/>
  <c r="J207" i="72" s="1"/>
  <c r="M205" i="72"/>
  <c r="I205" i="72"/>
  <c r="J205" i="72" s="1"/>
  <c r="J204" i="72"/>
  <c r="I204" i="72"/>
  <c r="J203" i="72"/>
  <c r="I203" i="72"/>
  <c r="J202" i="72"/>
  <c r="I202" i="72"/>
  <c r="I201" i="72"/>
  <c r="J201" i="72" s="1"/>
  <c r="J200" i="72"/>
  <c r="I200" i="72"/>
  <c r="I199" i="72"/>
  <c r="J199" i="72" s="1"/>
  <c r="M197" i="72"/>
  <c r="I197" i="72"/>
  <c r="J197" i="72" s="1"/>
  <c r="I196" i="72"/>
  <c r="J196" i="72" s="1"/>
  <c r="I195" i="72"/>
  <c r="J195" i="72" s="1"/>
  <c r="I194" i="72"/>
  <c r="J194" i="72" s="1"/>
  <c r="I193" i="72"/>
  <c r="J193" i="72" s="1"/>
  <c r="J192" i="72"/>
  <c r="I192" i="72"/>
  <c r="J191" i="72"/>
  <c r="I191" i="72"/>
  <c r="I190" i="72"/>
  <c r="J190" i="72" s="1"/>
  <c r="J189" i="72"/>
  <c r="I189" i="72"/>
  <c r="I188" i="72"/>
  <c r="J188" i="72" s="1"/>
  <c r="J180" i="72"/>
  <c r="B173" i="72"/>
  <c r="H172" i="72"/>
  <c r="H171" i="72"/>
  <c r="H170" i="72"/>
  <c r="H169" i="72"/>
  <c r="J169" i="72" s="1"/>
  <c r="L169" i="72" s="1"/>
  <c r="H168" i="72"/>
  <c r="H167" i="72"/>
  <c r="H166" i="72"/>
  <c r="H165" i="72"/>
  <c r="H164" i="72"/>
  <c r="H163" i="72"/>
  <c r="H162" i="72"/>
  <c r="H161" i="72"/>
  <c r="H160" i="72"/>
  <c r="H159" i="72"/>
  <c r="H158" i="72"/>
  <c r="H157" i="72"/>
  <c r="H156" i="72"/>
  <c r="H155" i="72"/>
  <c r="H154" i="72"/>
  <c r="H153" i="72"/>
  <c r="J153" i="72" s="1"/>
  <c r="L153" i="72" s="1"/>
  <c r="H152" i="72"/>
  <c r="H151" i="72"/>
  <c r="H150" i="72"/>
  <c r="H149" i="72"/>
  <c r="H148" i="72"/>
  <c r="H147" i="72"/>
  <c r="H146" i="72"/>
  <c r="H145" i="72"/>
  <c r="J145" i="72" s="1"/>
  <c r="L145" i="72" s="1"/>
  <c r="H144" i="72"/>
  <c r="H143" i="72"/>
  <c r="H142" i="72"/>
  <c r="H141" i="72"/>
  <c r="J141" i="72" s="1"/>
  <c r="L141" i="72" s="1"/>
  <c r="H140" i="72"/>
  <c r="H139" i="72"/>
  <c r="H138" i="72"/>
  <c r="H137" i="72"/>
  <c r="H136" i="72"/>
  <c r="H135" i="72"/>
  <c r="H134" i="72"/>
  <c r="H133" i="72"/>
  <c r="H132" i="72"/>
  <c r="H131" i="72"/>
  <c r="H130" i="72"/>
  <c r="H129" i="72"/>
  <c r="H128" i="72"/>
  <c r="H127" i="72"/>
  <c r="H126" i="72"/>
  <c r="H125" i="72"/>
  <c r="H124" i="72"/>
  <c r="H123" i="72"/>
  <c r="H122" i="72"/>
  <c r="H121" i="72"/>
  <c r="J121" i="72" s="1"/>
  <c r="L121" i="72" s="1"/>
  <c r="H120" i="72"/>
  <c r="H119" i="72"/>
  <c r="H118" i="72"/>
  <c r="H117" i="72"/>
  <c r="H116" i="72"/>
  <c r="H115" i="72"/>
  <c r="H114" i="72"/>
  <c r="H113" i="72"/>
  <c r="J113" i="72" s="1"/>
  <c r="L113" i="72" s="1"/>
  <c r="H112" i="72"/>
  <c r="H111" i="72"/>
  <c r="H110" i="72"/>
  <c r="H109" i="72"/>
  <c r="J109" i="72" s="1"/>
  <c r="L109" i="72" s="1"/>
  <c r="H108" i="72"/>
  <c r="H107" i="72"/>
  <c r="H106" i="72"/>
  <c r="H105" i="72"/>
  <c r="H104" i="72"/>
  <c r="H103" i="72"/>
  <c r="H102" i="72"/>
  <c r="H101" i="72"/>
  <c r="H100" i="72"/>
  <c r="H99" i="72"/>
  <c r="H98" i="72"/>
  <c r="H97" i="72"/>
  <c r="H96" i="72"/>
  <c r="H95" i="72"/>
  <c r="H94" i="72"/>
  <c r="H93" i="72"/>
  <c r="H92" i="72"/>
  <c r="H91" i="72"/>
  <c r="H90" i="72"/>
  <c r="H89" i="72"/>
  <c r="J89" i="72" s="1"/>
  <c r="L89" i="72" s="1"/>
  <c r="H88" i="72"/>
  <c r="H87" i="72"/>
  <c r="H86" i="72"/>
  <c r="H85" i="72"/>
  <c r="H84" i="72"/>
  <c r="H83" i="72"/>
  <c r="H82" i="72"/>
  <c r="H81" i="72"/>
  <c r="J81" i="72" s="1"/>
  <c r="L81" i="72" s="1"/>
  <c r="H80" i="72"/>
  <c r="H79" i="72"/>
  <c r="H78" i="72"/>
  <c r="H77" i="72"/>
  <c r="J77" i="72" s="1"/>
  <c r="L77" i="72" s="1"/>
  <c r="H76" i="72"/>
  <c r="H75" i="72"/>
  <c r="H74" i="72"/>
  <c r="H73" i="72"/>
  <c r="J73" i="72" s="1"/>
  <c r="L73" i="72" s="1"/>
  <c r="J69" i="72"/>
  <c r="L69" i="72" s="1"/>
  <c r="J65" i="72"/>
  <c r="L65" i="72" s="1"/>
  <c r="J61" i="72"/>
  <c r="L61" i="72" s="1"/>
  <c r="J57" i="72"/>
  <c r="L57" i="72" s="1"/>
  <c r="J53" i="72"/>
  <c r="L53" i="72" s="1"/>
  <c r="H52" i="72"/>
  <c r="H51" i="72"/>
  <c r="H50" i="72"/>
  <c r="H49" i="72"/>
  <c r="J49" i="72" s="1"/>
  <c r="L49" i="72" s="1"/>
  <c r="H48" i="72"/>
  <c r="H47" i="72"/>
  <c r="H46" i="72"/>
  <c r="H45" i="72"/>
  <c r="H44" i="72"/>
  <c r="H43" i="72"/>
  <c r="H42" i="72"/>
  <c r="H41" i="72"/>
  <c r="J41" i="72" s="1"/>
  <c r="H40" i="72"/>
  <c r="H39" i="72"/>
  <c r="H38" i="72"/>
  <c r="H37" i="72"/>
  <c r="H36" i="72"/>
  <c r="H35" i="72"/>
  <c r="H34" i="72"/>
  <c r="H33" i="72"/>
  <c r="J33" i="72" s="1"/>
  <c r="H32" i="72"/>
  <c r="H31" i="72"/>
  <c r="H30" i="72"/>
  <c r="H29" i="72"/>
  <c r="H28" i="72"/>
  <c r="H27" i="72"/>
  <c r="H26" i="72"/>
  <c r="H25" i="72"/>
  <c r="J25" i="72" s="1"/>
  <c r="H24" i="72"/>
  <c r="H23" i="72"/>
  <c r="H22" i="72"/>
  <c r="H21" i="72"/>
  <c r="H20" i="72"/>
  <c r="O173" i="72"/>
  <c r="C7" i="72"/>
  <c r="C6" i="72"/>
  <c r="C5" i="72"/>
  <c r="C4" i="72"/>
  <c r="I304" i="71"/>
  <c r="M301" i="71"/>
  <c r="I301" i="71"/>
  <c r="J301" i="71" s="1"/>
  <c r="L301" i="71" s="1"/>
  <c r="M300" i="71"/>
  <c r="I300" i="71"/>
  <c r="J300" i="71" s="1"/>
  <c r="I299" i="71"/>
  <c r="J299" i="71" s="1"/>
  <c r="I298" i="71"/>
  <c r="J298" i="71" s="1"/>
  <c r="I297" i="71"/>
  <c r="J297" i="71" s="1"/>
  <c r="I296" i="71"/>
  <c r="J296" i="71" s="1"/>
  <c r="I295" i="71"/>
  <c r="J295" i="71" s="1"/>
  <c r="I294" i="71"/>
  <c r="J294" i="71" s="1"/>
  <c r="I293" i="71"/>
  <c r="J293" i="71" s="1"/>
  <c r="M292" i="71"/>
  <c r="J292" i="71"/>
  <c r="I292" i="71"/>
  <c r="I291" i="71"/>
  <c r="J291" i="71" s="1"/>
  <c r="J290" i="71"/>
  <c r="I290" i="71"/>
  <c r="J289" i="71"/>
  <c r="I289" i="71"/>
  <c r="J288" i="71"/>
  <c r="I288" i="71"/>
  <c r="I287" i="71"/>
  <c r="J287" i="71" s="1"/>
  <c r="J286" i="71"/>
  <c r="I286" i="71"/>
  <c r="J285" i="71"/>
  <c r="I285" i="71"/>
  <c r="M284" i="71"/>
  <c r="I284" i="71"/>
  <c r="J284" i="71" s="1"/>
  <c r="J283" i="71"/>
  <c r="I283" i="71"/>
  <c r="J282" i="71"/>
  <c r="I282" i="71"/>
  <c r="J281" i="71"/>
  <c r="I281" i="71"/>
  <c r="I280" i="71"/>
  <c r="J280" i="71" s="1"/>
  <c r="I279" i="71"/>
  <c r="J279" i="71" s="1"/>
  <c r="J278" i="71"/>
  <c r="I278" i="71"/>
  <c r="M275" i="71"/>
  <c r="J275" i="71"/>
  <c r="I275" i="71"/>
  <c r="J274" i="71"/>
  <c r="I274" i="71"/>
  <c r="I273" i="71"/>
  <c r="J273" i="71" s="1"/>
  <c r="J272" i="71"/>
  <c r="I272" i="71"/>
  <c r="J271" i="71"/>
  <c r="I271" i="71"/>
  <c r="J270" i="71"/>
  <c r="I270" i="71"/>
  <c r="I269" i="71"/>
  <c r="J269" i="71" s="1"/>
  <c r="J268" i="71"/>
  <c r="I268" i="71"/>
  <c r="J267" i="71"/>
  <c r="I267" i="71"/>
  <c r="I266" i="71"/>
  <c r="J266" i="71" s="1"/>
  <c r="I265" i="71"/>
  <c r="J265" i="71" s="1"/>
  <c r="J264" i="71"/>
  <c r="I264" i="71"/>
  <c r="J263" i="71"/>
  <c r="I263" i="71"/>
  <c r="J262" i="71"/>
  <c r="I262" i="71"/>
  <c r="I261" i="71"/>
  <c r="J261" i="71" s="1"/>
  <c r="J260" i="71"/>
  <c r="I260" i="71"/>
  <c r="J259" i="71"/>
  <c r="I259" i="71"/>
  <c r="J258" i="71"/>
  <c r="I258" i="71"/>
  <c r="I257" i="71"/>
  <c r="J257" i="71" s="1"/>
  <c r="J256" i="71"/>
  <c r="I256" i="71"/>
  <c r="J255" i="71"/>
  <c r="I255" i="71"/>
  <c r="I254" i="71"/>
  <c r="J254" i="71" s="1"/>
  <c r="I253" i="71"/>
  <c r="J253" i="71" s="1"/>
  <c r="I252" i="71"/>
  <c r="J252" i="71" s="1"/>
  <c r="I251" i="71"/>
  <c r="J251" i="71" s="1"/>
  <c r="M249" i="71"/>
  <c r="J249" i="71"/>
  <c r="I249" i="71"/>
  <c r="J248" i="71"/>
  <c r="I248" i="71"/>
  <c r="J247" i="71"/>
  <c r="I247" i="71"/>
  <c r="J246" i="71"/>
  <c r="I246" i="71"/>
  <c r="J245" i="71"/>
  <c r="I245" i="71"/>
  <c r="J244" i="71"/>
  <c r="I244" i="71"/>
  <c r="J243" i="71"/>
  <c r="I243" i="71"/>
  <c r="J242" i="71"/>
  <c r="I242" i="71"/>
  <c r="I241" i="71"/>
  <c r="J241" i="71" s="1"/>
  <c r="J240" i="71"/>
  <c r="I240" i="71"/>
  <c r="M238" i="71"/>
  <c r="J238" i="71"/>
  <c r="I238" i="71"/>
  <c r="J237" i="71"/>
  <c r="I237" i="71"/>
  <c r="J236" i="71"/>
  <c r="I236" i="71"/>
  <c r="J235" i="71"/>
  <c r="I235" i="71"/>
  <c r="J234" i="71"/>
  <c r="I234" i="71"/>
  <c r="J233" i="71"/>
  <c r="I233" i="71"/>
  <c r="J232" i="71"/>
  <c r="I232" i="71"/>
  <c r="J231" i="71"/>
  <c r="I231" i="71"/>
  <c r="J230" i="71"/>
  <c r="I230" i="71"/>
  <c r="J229" i="71"/>
  <c r="L238" i="71" s="1"/>
  <c r="I229" i="71"/>
  <c r="M227" i="71"/>
  <c r="I227" i="71"/>
  <c r="J227" i="71" s="1"/>
  <c r="I226" i="71"/>
  <c r="J226" i="71" s="1"/>
  <c r="I225" i="71"/>
  <c r="J225" i="71" s="1"/>
  <c r="I224" i="71"/>
  <c r="J224" i="71" s="1"/>
  <c r="I223" i="71"/>
  <c r="J223" i="71" s="1"/>
  <c r="I222" i="71"/>
  <c r="J222" i="71" s="1"/>
  <c r="I221" i="71"/>
  <c r="J221" i="71" s="1"/>
  <c r="I220" i="71"/>
  <c r="J220" i="71" s="1"/>
  <c r="I219" i="71"/>
  <c r="J219" i="71" s="1"/>
  <c r="I218" i="71"/>
  <c r="J218" i="71" s="1"/>
  <c r="L227" i="71" s="1"/>
  <c r="M216" i="71"/>
  <c r="J216" i="71"/>
  <c r="I216" i="71"/>
  <c r="J215" i="71"/>
  <c r="I215" i="71"/>
  <c r="J214" i="71"/>
  <c r="I214" i="71"/>
  <c r="J213" i="71"/>
  <c r="I213" i="71"/>
  <c r="J212" i="71"/>
  <c r="I212" i="71"/>
  <c r="J211" i="71"/>
  <c r="I211" i="71"/>
  <c r="J210" i="71"/>
  <c r="I210" i="71"/>
  <c r="J209" i="71"/>
  <c r="I209" i="71"/>
  <c r="J208" i="71"/>
  <c r="I208" i="71"/>
  <c r="J207" i="71"/>
  <c r="L216" i="71" s="1"/>
  <c r="I207" i="71"/>
  <c r="M205" i="71"/>
  <c r="J205" i="71"/>
  <c r="I205" i="71"/>
  <c r="J204" i="71"/>
  <c r="I204" i="71"/>
  <c r="J203" i="71"/>
  <c r="I203" i="71"/>
  <c r="J202" i="71"/>
  <c r="I202" i="71"/>
  <c r="I201" i="71"/>
  <c r="J201" i="71" s="1"/>
  <c r="J200" i="71"/>
  <c r="I200" i="71"/>
  <c r="I199" i="71"/>
  <c r="J199" i="71" s="1"/>
  <c r="L205" i="71" s="1"/>
  <c r="M197" i="71"/>
  <c r="I197" i="71"/>
  <c r="J197" i="71" s="1"/>
  <c r="J196" i="71"/>
  <c r="I196" i="71"/>
  <c r="I195" i="71"/>
  <c r="J195" i="71" s="1"/>
  <c r="I194" i="71"/>
  <c r="J194" i="71" s="1"/>
  <c r="I193" i="71"/>
  <c r="J193" i="71" s="1"/>
  <c r="J192" i="71"/>
  <c r="I192" i="71"/>
  <c r="I191" i="71"/>
  <c r="J191" i="71" s="1"/>
  <c r="I190" i="71"/>
  <c r="J190" i="71" s="1"/>
  <c r="I189" i="71"/>
  <c r="J189" i="71" s="1"/>
  <c r="I188" i="71"/>
  <c r="J188" i="71" s="1"/>
  <c r="J180" i="71"/>
  <c r="B173" i="71"/>
  <c r="H172" i="71"/>
  <c r="H171" i="71"/>
  <c r="H170" i="71"/>
  <c r="H169" i="71"/>
  <c r="J169" i="71" s="1"/>
  <c r="L169" i="71" s="1"/>
  <c r="H168" i="71"/>
  <c r="H167" i="71"/>
  <c r="H166" i="71"/>
  <c r="H165" i="71"/>
  <c r="H164" i="71"/>
  <c r="H163" i="71"/>
  <c r="H162" i="71"/>
  <c r="H161" i="71"/>
  <c r="J161" i="71" s="1"/>
  <c r="L161" i="71" s="1"/>
  <c r="H160" i="71"/>
  <c r="H159" i="71"/>
  <c r="H158" i="71"/>
  <c r="H157" i="71"/>
  <c r="H156" i="71"/>
  <c r="H155" i="71"/>
  <c r="H154" i="71"/>
  <c r="H153" i="71"/>
  <c r="H152" i="71"/>
  <c r="H151" i="71"/>
  <c r="H150" i="71"/>
  <c r="H149" i="71"/>
  <c r="H148" i="71"/>
  <c r="H147" i="71"/>
  <c r="H146" i="71"/>
  <c r="H145" i="71"/>
  <c r="H144" i="71"/>
  <c r="H143" i="71"/>
  <c r="H142" i="71"/>
  <c r="H141" i="71"/>
  <c r="J141" i="71" s="1"/>
  <c r="L141" i="71" s="1"/>
  <c r="H140" i="71"/>
  <c r="H139" i="71"/>
  <c r="H138" i="71"/>
  <c r="H137" i="71"/>
  <c r="H136" i="71"/>
  <c r="H135" i="71"/>
  <c r="H134" i="71"/>
  <c r="H133" i="71"/>
  <c r="H132" i="71"/>
  <c r="H131" i="71"/>
  <c r="H130" i="71"/>
  <c r="H129" i="71"/>
  <c r="J129" i="71" s="1"/>
  <c r="L129" i="71" s="1"/>
  <c r="H128" i="71"/>
  <c r="H127" i="71"/>
  <c r="H126" i="71"/>
  <c r="H125" i="71"/>
  <c r="H124" i="71"/>
  <c r="H123" i="71"/>
  <c r="H122" i="71"/>
  <c r="H121" i="71"/>
  <c r="H120" i="71"/>
  <c r="H119" i="71"/>
  <c r="H118" i="71"/>
  <c r="H117" i="71"/>
  <c r="H116" i="71"/>
  <c r="H115" i="71"/>
  <c r="H114" i="71"/>
  <c r="H113" i="71"/>
  <c r="H112" i="71"/>
  <c r="H111" i="71"/>
  <c r="H110" i="71"/>
  <c r="H109" i="71"/>
  <c r="J109" i="71" s="1"/>
  <c r="L109" i="71" s="1"/>
  <c r="H108" i="71"/>
  <c r="H107" i="71"/>
  <c r="H106" i="71"/>
  <c r="H105" i="71"/>
  <c r="H104" i="71"/>
  <c r="H103" i="71"/>
  <c r="H102" i="71"/>
  <c r="H101" i="71"/>
  <c r="H100" i="71"/>
  <c r="H99" i="71"/>
  <c r="H98" i="71"/>
  <c r="H97" i="71"/>
  <c r="J97" i="71" s="1"/>
  <c r="L97" i="71" s="1"/>
  <c r="H96" i="71"/>
  <c r="H95" i="71"/>
  <c r="H94" i="71"/>
  <c r="H93" i="71"/>
  <c r="H92" i="71"/>
  <c r="H91" i="71"/>
  <c r="H90" i="71"/>
  <c r="H89" i="71"/>
  <c r="H88" i="71"/>
  <c r="H87" i="71"/>
  <c r="H86" i="71"/>
  <c r="H85" i="71"/>
  <c r="H84" i="71"/>
  <c r="H83" i="71"/>
  <c r="H82" i="71"/>
  <c r="H81" i="71"/>
  <c r="H80" i="71"/>
  <c r="H79" i="71"/>
  <c r="H78" i="71"/>
  <c r="H77" i="71"/>
  <c r="J77" i="71" s="1"/>
  <c r="L77" i="71" s="1"/>
  <c r="H76" i="71"/>
  <c r="H75" i="71"/>
  <c r="H74" i="71"/>
  <c r="H73" i="71"/>
  <c r="J69" i="71"/>
  <c r="L69" i="71" s="1"/>
  <c r="J65" i="71"/>
  <c r="L65" i="71" s="1"/>
  <c r="J61" i="71"/>
  <c r="L61" i="71" s="1"/>
  <c r="J57" i="71"/>
  <c r="L57" i="71" s="1"/>
  <c r="J53" i="71"/>
  <c r="L53" i="71" s="1"/>
  <c r="H52" i="71"/>
  <c r="H51" i="71"/>
  <c r="H50" i="71"/>
  <c r="H49" i="71"/>
  <c r="H48" i="71"/>
  <c r="H47" i="71"/>
  <c r="H46" i="71"/>
  <c r="H45" i="71"/>
  <c r="H44" i="71"/>
  <c r="H43" i="71"/>
  <c r="H42" i="71"/>
  <c r="H41" i="71"/>
  <c r="H40" i="71"/>
  <c r="H39" i="71"/>
  <c r="H38" i="71"/>
  <c r="H37" i="71"/>
  <c r="H36" i="71"/>
  <c r="H35" i="71"/>
  <c r="H34" i="71"/>
  <c r="H33" i="71"/>
  <c r="H32" i="71"/>
  <c r="H31" i="71"/>
  <c r="H30" i="71"/>
  <c r="H29" i="71"/>
  <c r="H28" i="71"/>
  <c r="H27" i="71"/>
  <c r="H26" i="71"/>
  <c r="H25" i="71"/>
  <c r="H24" i="71"/>
  <c r="H23" i="71"/>
  <c r="H22" i="71"/>
  <c r="H21" i="71"/>
  <c r="H20" i="71"/>
  <c r="C7" i="71"/>
  <c r="C6" i="71"/>
  <c r="C5" i="71"/>
  <c r="C4" i="71"/>
  <c r="I304" i="70"/>
  <c r="M301" i="70"/>
  <c r="I301" i="70"/>
  <c r="J301" i="70" s="1"/>
  <c r="L301" i="70" s="1"/>
  <c r="M300" i="70"/>
  <c r="J300" i="70"/>
  <c r="I300" i="70"/>
  <c r="I299" i="70"/>
  <c r="J299" i="70" s="1"/>
  <c r="I298" i="70"/>
  <c r="J298" i="70" s="1"/>
  <c r="I297" i="70"/>
  <c r="J297" i="70" s="1"/>
  <c r="J296" i="70"/>
  <c r="I296" i="70"/>
  <c r="I295" i="70"/>
  <c r="J295" i="70" s="1"/>
  <c r="I294" i="70"/>
  <c r="J294" i="70" s="1"/>
  <c r="I293" i="70"/>
  <c r="J293" i="70" s="1"/>
  <c r="M292" i="70"/>
  <c r="J292" i="70"/>
  <c r="I292" i="70"/>
  <c r="J291" i="70"/>
  <c r="I291" i="70"/>
  <c r="J290" i="70"/>
  <c r="I290" i="70"/>
  <c r="I289" i="70"/>
  <c r="J289" i="70" s="1"/>
  <c r="J288" i="70"/>
  <c r="I288" i="70"/>
  <c r="J287" i="70"/>
  <c r="I287" i="70"/>
  <c r="J286" i="70"/>
  <c r="I286" i="70"/>
  <c r="I285" i="70"/>
  <c r="J285" i="70" s="1"/>
  <c r="M284" i="70"/>
  <c r="J284" i="70"/>
  <c r="I284" i="70"/>
  <c r="J283" i="70"/>
  <c r="I283" i="70"/>
  <c r="I282" i="70"/>
  <c r="J282" i="70" s="1"/>
  <c r="J281" i="70"/>
  <c r="I281" i="70"/>
  <c r="I280" i="70"/>
  <c r="J280" i="70" s="1"/>
  <c r="I279" i="70"/>
  <c r="J278" i="70"/>
  <c r="I278" i="70"/>
  <c r="M275" i="70"/>
  <c r="I275" i="70"/>
  <c r="J275" i="70" s="1"/>
  <c r="J274" i="70"/>
  <c r="I274" i="70"/>
  <c r="J273" i="70"/>
  <c r="I273" i="70"/>
  <c r="J272" i="70"/>
  <c r="I272" i="70"/>
  <c r="I271" i="70"/>
  <c r="J271" i="70" s="1"/>
  <c r="J270" i="70"/>
  <c r="I270" i="70"/>
  <c r="J269" i="70"/>
  <c r="I269" i="70"/>
  <c r="J268" i="70"/>
  <c r="I268" i="70"/>
  <c r="I267" i="70"/>
  <c r="J267" i="70" s="1"/>
  <c r="J266" i="70"/>
  <c r="I266" i="70"/>
  <c r="I265" i="70"/>
  <c r="J265" i="70" s="1"/>
  <c r="J264" i="70"/>
  <c r="I264" i="70"/>
  <c r="I263" i="70"/>
  <c r="J263" i="70" s="1"/>
  <c r="J262" i="70"/>
  <c r="I262" i="70"/>
  <c r="J261" i="70"/>
  <c r="I261" i="70"/>
  <c r="J260" i="70"/>
  <c r="I260" i="70"/>
  <c r="I259" i="70"/>
  <c r="J259" i="70" s="1"/>
  <c r="J258" i="70"/>
  <c r="I258" i="70"/>
  <c r="J257" i="70"/>
  <c r="I257" i="70"/>
  <c r="J256" i="70"/>
  <c r="I256" i="70"/>
  <c r="I255" i="70"/>
  <c r="J255" i="70" s="1"/>
  <c r="J254" i="70"/>
  <c r="I254" i="70"/>
  <c r="I253" i="70"/>
  <c r="J253" i="70" s="1"/>
  <c r="I252" i="70"/>
  <c r="J252" i="70" s="1"/>
  <c r="I251" i="70"/>
  <c r="J251" i="70" s="1"/>
  <c r="M249" i="70"/>
  <c r="J249" i="70"/>
  <c r="I249" i="70"/>
  <c r="I248" i="70"/>
  <c r="J248" i="70" s="1"/>
  <c r="J247" i="70"/>
  <c r="I247" i="70"/>
  <c r="J246" i="70"/>
  <c r="I246" i="70"/>
  <c r="J245" i="70"/>
  <c r="I245" i="70"/>
  <c r="I244" i="70"/>
  <c r="J244" i="70" s="1"/>
  <c r="J243" i="70"/>
  <c r="I243" i="70"/>
  <c r="J242" i="70"/>
  <c r="I242" i="70"/>
  <c r="I241" i="70"/>
  <c r="J241" i="70" s="1"/>
  <c r="I240" i="70"/>
  <c r="J240" i="70" s="1"/>
  <c r="M238" i="70"/>
  <c r="J238" i="70"/>
  <c r="I238" i="70"/>
  <c r="I237" i="70"/>
  <c r="J237" i="70" s="1"/>
  <c r="J236" i="70"/>
  <c r="I236" i="70"/>
  <c r="J235" i="70"/>
  <c r="I235" i="70"/>
  <c r="J234" i="70"/>
  <c r="I234" i="70"/>
  <c r="I233" i="70"/>
  <c r="J233" i="70" s="1"/>
  <c r="J232" i="70"/>
  <c r="I232" i="70"/>
  <c r="J231" i="70"/>
  <c r="I231" i="70"/>
  <c r="J230" i="70"/>
  <c r="I230" i="70"/>
  <c r="I229" i="70"/>
  <c r="J229" i="70" s="1"/>
  <c r="M227" i="70"/>
  <c r="J227" i="70"/>
  <c r="I227" i="70"/>
  <c r="I226" i="70"/>
  <c r="J226" i="70" s="1"/>
  <c r="I225" i="70"/>
  <c r="J225" i="70" s="1"/>
  <c r="I224" i="70"/>
  <c r="J224" i="70" s="1"/>
  <c r="I223" i="70"/>
  <c r="J223" i="70" s="1"/>
  <c r="I222" i="70"/>
  <c r="J222" i="70" s="1"/>
  <c r="J221" i="70"/>
  <c r="I221" i="70"/>
  <c r="I220" i="70"/>
  <c r="J220" i="70" s="1"/>
  <c r="J219" i="70"/>
  <c r="I219" i="70"/>
  <c r="I218" i="70"/>
  <c r="J218" i="70" s="1"/>
  <c r="M216" i="70"/>
  <c r="J216" i="70"/>
  <c r="I216" i="70"/>
  <c r="I215" i="70"/>
  <c r="J215" i="70" s="1"/>
  <c r="J214" i="70"/>
  <c r="I214" i="70"/>
  <c r="J213" i="70"/>
  <c r="I213" i="70"/>
  <c r="J212" i="70"/>
  <c r="I212" i="70"/>
  <c r="I211" i="70"/>
  <c r="J211" i="70" s="1"/>
  <c r="J210" i="70"/>
  <c r="I210" i="70"/>
  <c r="J209" i="70"/>
  <c r="I209" i="70"/>
  <c r="J208" i="70"/>
  <c r="I208" i="70"/>
  <c r="I207" i="70"/>
  <c r="J207" i="70" s="1"/>
  <c r="M205" i="70"/>
  <c r="J205" i="70"/>
  <c r="I205" i="70"/>
  <c r="I204" i="70"/>
  <c r="J204" i="70" s="1"/>
  <c r="J203" i="70"/>
  <c r="I203" i="70"/>
  <c r="J202" i="70"/>
  <c r="I202" i="70"/>
  <c r="I201" i="70"/>
  <c r="J201" i="70" s="1"/>
  <c r="I200" i="70"/>
  <c r="J200" i="70" s="1"/>
  <c r="I199" i="70"/>
  <c r="J199" i="70" s="1"/>
  <c r="M197" i="70"/>
  <c r="I197" i="70"/>
  <c r="J197" i="70" s="1"/>
  <c r="I196" i="70"/>
  <c r="J196" i="70" s="1"/>
  <c r="I195" i="70"/>
  <c r="J195" i="70" s="1"/>
  <c r="I194" i="70"/>
  <c r="J194" i="70" s="1"/>
  <c r="I193" i="70"/>
  <c r="J193" i="70" s="1"/>
  <c r="J192" i="70"/>
  <c r="I192" i="70"/>
  <c r="J191" i="70"/>
  <c r="I191" i="70"/>
  <c r="J190" i="70"/>
  <c r="I190" i="70"/>
  <c r="I189" i="70"/>
  <c r="J189" i="70" s="1"/>
  <c r="I188" i="70"/>
  <c r="J188" i="70" s="1"/>
  <c r="J180" i="70"/>
  <c r="B173" i="70"/>
  <c r="H172" i="70"/>
  <c r="H171" i="70"/>
  <c r="H170" i="70"/>
  <c r="H169" i="70"/>
  <c r="J169" i="70" s="1"/>
  <c r="L169" i="70" s="1"/>
  <c r="H168" i="70"/>
  <c r="H167" i="70"/>
  <c r="H166" i="70"/>
  <c r="H165" i="70"/>
  <c r="H164" i="70"/>
  <c r="H163" i="70"/>
  <c r="H162" i="70"/>
  <c r="H161" i="70"/>
  <c r="H160" i="70"/>
  <c r="H159" i="70"/>
  <c r="H158" i="70"/>
  <c r="H157" i="70"/>
  <c r="J157" i="70" s="1"/>
  <c r="L157" i="70" s="1"/>
  <c r="H156" i="70"/>
  <c r="H155" i="70"/>
  <c r="H154" i="70"/>
  <c r="H153" i="70"/>
  <c r="H152" i="70"/>
  <c r="H151" i="70"/>
  <c r="H150" i="70"/>
  <c r="H149" i="70"/>
  <c r="H148" i="70"/>
  <c r="H147" i="70"/>
  <c r="H146" i="70"/>
  <c r="H145" i="70"/>
  <c r="H144" i="70"/>
  <c r="H143" i="70"/>
  <c r="H142" i="70"/>
  <c r="H141" i="70"/>
  <c r="H140" i="70"/>
  <c r="H139" i="70"/>
  <c r="H138" i="70"/>
  <c r="H137" i="70"/>
  <c r="J137" i="70" s="1"/>
  <c r="L137" i="70" s="1"/>
  <c r="H136" i="70"/>
  <c r="H135" i="70"/>
  <c r="H134" i="70"/>
  <c r="H133" i="70"/>
  <c r="H132" i="70"/>
  <c r="H131" i="70"/>
  <c r="H130" i="70"/>
  <c r="H129" i="70"/>
  <c r="H128" i="70"/>
  <c r="H127" i="70"/>
  <c r="H126" i="70"/>
  <c r="H125" i="70"/>
  <c r="J125" i="70" s="1"/>
  <c r="L125" i="70" s="1"/>
  <c r="H124" i="70"/>
  <c r="H123" i="70"/>
  <c r="H122" i="70"/>
  <c r="H121" i="70"/>
  <c r="H120" i="70"/>
  <c r="H119" i="70"/>
  <c r="H118" i="70"/>
  <c r="H117" i="70"/>
  <c r="H116" i="70"/>
  <c r="H115" i="70"/>
  <c r="H114" i="70"/>
  <c r="H113" i="70"/>
  <c r="H112" i="70"/>
  <c r="H111" i="70"/>
  <c r="H110" i="70"/>
  <c r="H109" i="70"/>
  <c r="H108" i="70"/>
  <c r="H107" i="70"/>
  <c r="H106" i="70"/>
  <c r="H105" i="70"/>
  <c r="J105" i="70" s="1"/>
  <c r="L105" i="70" s="1"/>
  <c r="H104" i="70"/>
  <c r="H103" i="70"/>
  <c r="H102" i="70"/>
  <c r="H101" i="70"/>
  <c r="H100" i="70"/>
  <c r="H99" i="70"/>
  <c r="H98" i="70"/>
  <c r="H97" i="70"/>
  <c r="H96" i="70"/>
  <c r="H95" i="70"/>
  <c r="H94" i="70"/>
  <c r="H93" i="70"/>
  <c r="H92" i="70"/>
  <c r="H91" i="70"/>
  <c r="H90" i="70"/>
  <c r="H89" i="70"/>
  <c r="H88" i="70"/>
  <c r="H87" i="70"/>
  <c r="H86" i="70"/>
  <c r="H85" i="70"/>
  <c r="H84" i="70"/>
  <c r="H83" i="70"/>
  <c r="H82" i="70"/>
  <c r="H81" i="70"/>
  <c r="H80" i="70"/>
  <c r="H79" i="70"/>
  <c r="H78" i="70"/>
  <c r="H77" i="70"/>
  <c r="H76" i="70"/>
  <c r="H75" i="70"/>
  <c r="H74" i="70"/>
  <c r="H73" i="70"/>
  <c r="J73" i="70" s="1"/>
  <c r="L73" i="70" s="1"/>
  <c r="J69" i="70"/>
  <c r="L69" i="70" s="1"/>
  <c r="J65" i="70"/>
  <c r="L65" i="70" s="1"/>
  <c r="J61" i="70"/>
  <c r="L61" i="70" s="1"/>
  <c r="J57" i="70"/>
  <c r="L57" i="70" s="1"/>
  <c r="J53" i="70"/>
  <c r="L53" i="70" s="1"/>
  <c r="H52" i="70"/>
  <c r="H51" i="70"/>
  <c r="H50" i="70"/>
  <c r="H49" i="70"/>
  <c r="H48" i="70"/>
  <c r="H47" i="70"/>
  <c r="H46" i="70"/>
  <c r="H45" i="70"/>
  <c r="H44" i="70"/>
  <c r="H43" i="70"/>
  <c r="H42" i="70"/>
  <c r="H41" i="70"/>
  <c r="J41" i="70" s="1"/>
  <c r="H40" i="70"/>
  <c r="H39" i="70"/>
  <c r="H38" i="70"/>
  <c r="J37" i="70" s="1"/>
  <c r="H37" i="70"/>
  <c r="H36" i="70"/>
  <c r="H35" i="70"/>
  <c r="H34" i="70"/>
  <c r="H33" i="70"/>
  <c r="J33" i="70" s="1"/>
  <c r="H32" i="70"/>
  <c r="H31" i="70"/>
  <c r="H30" i="70"/>
  <c r="J29" i="70" s="1"/>
  <c r="H29" i="70"/>
  <c r="H28" i="70"/>
  <c r="H27" i="70"/>
  <c r="H26" i="70"/>
  <c r="H25" i="70"/>
  <c r="J25" i="70" s="1"/>
  <c r="H24" i="70"/>
  <c r="H23" i="70"/>
  <c r="H22" i="70"/>
  <c r="J21" i="70" s="1"/>
  <c r="H21" i="70"/>
  <c r="H20" i="70"/>
  <c r="C7" i="70"/>
  <c r="C6" i="70"/>
  <c r="C5" i="70"/>
  <c r="C4" i="70"/>
  <c r="I304" i="69"/>
  <c r="M301" i="69"/>
  <c r="I301" i="69"/>
  <c r="J301" i="69" s="1"/>
  <c r="L301" i="69" s="1"/>
  <c r="M300" i="69"/>
  <c r="I300" i="69"/>
  <c r="J300" i="69" s="1"/>
  <c r="I299" i="69"/>
  <c r="J299" i="69" s="1"/>
  <c r="I298" i="69"/>
  <c r="J298" i="69" s="1"/>
  <c r="J297" i="69"/>
  <c r="I297" i="69"/>
  <c r="I296" i="69"/>
  <c r="J296" i="69" s="1"/>
  <c r="I295" i="69"/>
  <c r="J295" i="69" s="1"/>
  <c r="I294" i="69"/>
  <c r="J294" i="69" s="1"/>
  <c r="I293" i="69"/>
  <c r="J293" i="69" s="1"/>
  <c r="M292" i="69"/>
  <c r="J292" i="69"/>
  <c r="I292" i="69"/>
  <c r="I291" i="69"/>
  <c r="J291" i="69" s="1"/>
  <c r="I290" i="69"/>
  <c r="J290" i="69" s="1"/>
  <c r="J289" i="69"/>
  <c r="I289" i="69"/>
  <c r="J288" i="69"/>
  <c r="I288" i="69"/>
  <c r="I287" i="69"/>
  <c r="J287" i="69" s="1"/>
  <c r="I286" i="69"/>
  <c r="J286" i="69" s="1"/>
  <c r="J285" i="69"/>
  <c r="I285" i="69"/>
  <c r="M284" i="69"/>
  <c r="I284" i="69"/>
  <c r="J284" i="69" s="1"/>
  <c r="I283" i="69"/>
  <c r="J283" i="69" s="1"/>
  <c r="J282" i="69"/>
  <c r="I282" i="69"/>
  <c r="J281" i="69"/>
  <c r="I281" i="69"/>
  <c r="I280" i="69"/>
  <c r="J280" i="69" s="1"/>
  <c r="I279" i="69"/>
  <c r="J279" i="69" s="1"/>
  <c r="J278" i="69"/>
  <c r="I278" i="69"/>
  <c r="M275" i="69"/>
  <c r="J275" i="69"/>
  <c r="I275" i="69"/>
  <c r="J274" i="69"/>
  <c r="I274" i="69"/>
  <c r="I273" i="69"/>
  <c r="J273" i="69" s="1"/>
  <c r="I272" i="69"/>
  <c r="J272" i="69" s="1"/>
  <c r="J271" i="69"/>
  <c r="I271" i="69"/>
  <c r="J270" i="69"/>
  <c r="I270" i="69"/>
  <c r="I269" i="69"/>
  <c r="J269" i="69" s="1"/>
  <c r="I268" i="69"/>
  <c r="J268" i="69" s="1"/>
  <c r="J267" i="69"/>
  <c r="I267" i="69"/>
  <c r="J266" i="69"/>
  <c r="I266" i="69"/>
  <c r="I265" i="69"/>
  <c r="J265" i="69" s="1"/>
  <c r="I264" i="69"/>
  <c r="J264" i="69" s="1"/>
  <c r="J263" i="69"/>
  <c r="I263" i="69"/>
  <c r="J262" i="69"/>
  <c r="I262" i="69"/>
  <c r="I261" i="69"/>
  <c r="J261" i="69" s="1"/>
  <c r="I260" i="69"/>
  <c r="J260" i="69" s="1"/>
  <c r="J259" i="69"/>
  <c r="I259" i="69"/>
  <c r="J258" i="69"/>
  <c r="I258" i="69"/>
  <c r="I257" i="69"/>
  <c r="J257" i="69" s="1"/>
  <c r="I256" i="69"/>
  <c r="J256" i="69" s="1"/>
  <c r="J255" i="69"/>
  <c r="I255" i="69"/>
  <c r="J254" i="69"/>
  <c r="I254" i="69"/>
  <c r="I253" i="69"/>
  <c r="J253" i="69" s="1"/>
  <c r="I252" i="69"/>
  <c r="J252" i="69" s="1"/>
  <c r="I251" i="69"/>
  <c r="J251" i="69" s="1"/>
  <c r="M249" i="69"/>
  <c r="I249" i="69"/>
  <c r="J249" i="69" s="1"/>
  <c r="J248" i="69"/>
  <c r="I248" i="69"/>
  <c r="J247" i="69"/>
  <c r="I247" i="69"/>
  <c r="I246" i="69"/>
  <c r="J246" i="69" s="1"/>
  <c r="I245" i="69"/>
  <c r="J245" i="69" s="1"/>
  <c r="J244" i="69"/>
  <c r="I244" i="69"/>
  <c r="J243" i="69"/>
  <c r="I243" i="69"/>
  <c r="I242" i="69"/>
  <c r="J242" i="69" s="1"/>
  <c r="I241" i="69"/>
  <c r="J241" i="69" s="1"/>
  <c r="J240" i="69"/>
  <c r="I240" i="69"/>
  <c r="M238" i="69"/>
  <c r="I238" i="69"/>
  <c r="J238" i="69" s="1"/>
  <c r="J237" i="69"/>
  <c r="I237" i="69"/>
  <c r="J236" i="69"/>
  <c r="I236" i="69"/>
  <c r="I235" i="69"/>
  <c r="J235" i="69" s="1"/>
  <c r="I234" i="69"/>
  <c r="J234" i="69" s="1"/>
  <c r="J233" i="69"/>
  <c r="L238" i="69" s="1"/>
  <c r="I233" i="69"/>
  <c r="J232" i="69"/>
  <c r="I232" i="69"/>
  <c r="I231" i="69"/>
  <c r="J231" i="69" s="1"/>
  <c r="I230" i="69"/>
  <c r="J230" i="69" s="1"/>
  <c r="J229" i="69"/>
  <c r="I229" i="69"/>
  <c r="M227" i="69"/>
  <c r="I227" i="69"/>
  <c r="J227" i="69" s="1"/>
  <c r="I226" i="69"/>
  <c r="J226" i="69" s="1"/>
  <c r="J225" i="69"/>
  <c r="I225" i="69"/>
  <c r="I224" i="69"/>
  <c r="J224" i="69" s="1"/>
  <c r="I223" i="69"/>
  <c r="J223" i="69" s="1"/>
  <c r="I222" i="69"/>
  <c r="J222" i="69" s="1"/>
  <c r="I221" i="69"/>
  <c r="J221" i="69" s="1"/>
  <c r="I220" i="69"/>
  <c r="J220" i="69" s="1"/>
  <c r="I219" i="69"/>
  <c r="J219" i="69" s="1"/>
  <c r="I218" i="69"/>
  <c r="J218" i="69" s="1"/>
  <c r="M216" i="69"/>
  <c r="I216" i="69"/>
  <c r="J216" i="69" s="1"/>
  <c r="J215" i="69"/>
  <c r="I215" i="69"/>
  <c r="J214" i="69"/>
  <c r="I214" i="69"/>
  <c r="I213" i="69"/>
  <c r="J213" i="69" s="1"/>
  <c r="I212" i="69"/>
  <c r="J212" i="69" s="1"/>
  <c r="J211" i="69"/>
  <c r="I211" i="69"/>
  <c r="J210" i="69"/>
  <c r="I210" i="69"/>
  <c r="I209" i="69"/>
  <c r="J209" i="69" s="1"/>
  <c r="I208" i="69"/>
  <c r="J208" i="69" s="1"/>
  <c r="I207" i="69"/>
  <c r="J207" i="69" s="1"/>
  <c r="M205" i="69"/>
  <c r="I205" i="69"/>
  <c r="J205" i="69" s="1"/>
  <c r="J204" i="69"/>
  <c r="I204" i="69"/>
  <c r="J203" i="69"/>
  <c r="I203" i="69"/>
  <c r="I202" i="69"/>
  <c r="J202" i="69" s="1"/>
  <c r="I201" i="69"/>
  <c r="J201" i="69" s="1"/>
  <c r="I200" i="69"/>
  <c r="J200" i="69" s="1"/>
  <c r="L205" i="69" s="1"/>
  <c r="J199" i="69"/>
  <c r="I199" i="69"/>
  <c r="M197" i="69"/>
  <c r="I197" i="69"/>
  <c r="J197" i="69" s="1"/>
  <c r="I196" i="69"/>
  <c r="J196" i="69" s="1"/>
  <c r="I195" i="69"/>
  <c r="J195" i="69" s="1"/>
  <c r="I194" i="69"/>
  <c r="J194" i="69" s="1"/>
  <c r="J193" i="69"/>
  <c r="I193" i="69"/>
  <c r="I192" i="69"/>
  <c r="J192" i="69" s="1"/>
  <c r="I191" i="69"/>
  <c r="J191" i="69" s="1"/>
  <c r="I190" i="69"/>
  <c r="J190" i="69" s="1"/>
  <c r="J189" i="69"/>
  <c r="I189" i="69"/>
  <c r="I188" i="69"/>
  <c r="J188" i="69" s="1"/>
  <c r="J180" i="69"/>
  <c r="B173" i="69"/>
  <c r="H172" i="69"/>
  <c r="H171" i="69"/>
  <c r="H170" i="69"/>
  <c r="H169" i="69"/>
  <c r="J169" i="69" s="1"/>
  <c r="L169" i="69" s="1"/>
  <c r="H168" i="69"/>
  <c r="H167" i="69"/>
  <c r="H166" i="69"/>
  <c r="H165" i="69"/>
  <c r="H164" i="69"/>
  <c r="H163" i="69"/>
  <c r="H162" i="69"/>
  <c r="J161" i="69" s="1"/>
  <c r="L161" i="69" s="1"/>
  <c r="H161" i="69"/>
  <c r="H160" i="69"/>
  <c r="H159" i="69"/>
  <c r="H158" i="69"/>
  <c r="H157" i="69"/>
  <c r="J157" i="69" s="1"/>
  <c r="L157" i="69" s="1"/>
  <c r="H156" i="69"/>
  <c r="H155" i="69"/>
  <c r="H154" i="69"/>
  <c r="H153" i="69"/>
  <c r="H152" i="69"/>
  <c r="H151" i="69"/>
  <c r="H150" i="69"/>
  <c r="H149" i="69"/>
  <c r="H148" i="69"/>
  <c r="H147" i="69"/>
  <c r="H146" i="69"/>
  <c r="H145" i="69"/>
  <c r="H144" i="69"/>
  <c r="H143" i="69"/>
  <c r="H142" i="69"/>
  <c r="H141" i="69"/>
  <c r="H140" i="69"/>
  <c r="H139" i="69"/>
  <c r="H138" i="69"/>
  <c r="H137" i="69"/>
  <c r="H136" i="69"/>
  <c r="H135" i="69"/>
  <c r="H134" i="69"/>
  <c r="H133" i="69"/>
  <c r="J133" i="69" s="1"/>
  <c r="L133" i="69" s="1"/>
  <c r="H132" i="69"/>
  <c r="H131" i="69"/>
  <c r="H130" i="69"/>
  <c r="H129" i="69"/>
  <c r="H128" i="69"/>
  <c r="H127" i="69"/>
  <c r="H126" i="69"/>
  <c r="H125" i="69"/>
  <c r="H124" i="69"/>
  <c r="H123" i="69"/>
  <c r="H122" i="69"/>
  <c r="H121" i="69"/>
  <c r="H120" i="69"/>
  <c r="H119" i="69"/>
  <c r="H118" i="69"/>
  <c r="H117" i="69"/>
  <c r="H116" i="69"/>
  <c r="H115" i="69"/>
  <c r="H114" i="69"/>
  <c r="H113" i="69"/>
  <c r="J113" i="69" s="1"/>
  <c r="L113" i="69" s="1"/>
  <c r="H112" i="69"/>
  <c r="H111" i="69"/>
  <c r="H110" i="69"/>
  <c r="H109" i="69"/>
  <c r="H108" i="69"/>
  <c r="H107" i="69"/>
  <c r="H106" i="69"/>
  <c r="H105" i="69"/>
  <c r="H104" i="69"/>
  <c r="H103" i="69"/>
  <c r="H102" i="69"/>
  <c r="H101" i="69"/>
  <c r="H100" i="69"/>
  <c r="J97" i="69" s="1"/>
  <c r="L97" i="69" s="1"/>
  <c r="H99" i="69"/>
  <c r="H98" i="69"/>
  <c r="H97" i="69"/>
  <c r="H96" i="69"/>
  <c r="H95" i="69"/>
  <c r="H94" i="69"/>
  <c r="H93" i="69"/>
  <c r="H92" i="69"/>
  <c r="H91" i="69"/>
  <c r="H90" i="69"/>
  <c r="H89" i="69"/>
  <c r="H88" i="69"/>
  <c r="H87" i="69"/>
  <c r="H86" i="69"/>
  <c r="H85" i="69"/>
  <c r="H84" i="69"/>
  <c r="H83" i="69"/>
  <c r="H82" i="69"/>
  <c r="H81" i="69"/>
  <c r="J81" i="69" s="1"/>
  <c r="L81" i="69" s="1"/>
  <c r="N81" i="69" s="1"/>
  <c r="H80" i="69"/>
  <c r="H79" i="69"/>
  <c r="H78" i="69"/>
  <c r="H77" i="69"/>
  <c r="H76" i="69"/>
  <c r="H75" i="69"/>
  <c r="H74" i="69"/>
  <c r="H73" i="69"/>
  <c r="J73" i="69" s="1"/>
  <c r="L73" i="69" s="1"/>
  <c r="J69" i="69"/>
  <c r="L69" i="69" s="1"/>
  <c r="J65" i="69"/>
  <c r="L65" i="69" s="1"/>
  <c r="J61" i="69"/>
  <c r="L61" i="69" s="1"/>
  <c r="P61" i="69" s="1"/>
  <c r="H52" i="69"/>
  <c r="H51" i="69"/>
  <c r="H50" i="69"/>
  <c r="H49" i="69"/>
  <c r="H48" i="69"/>
  <c r="H47" i="69"/>
  <c r="H46" i="69"/>
  <c r="H45" i="69"/>
  <c r="H44" i="69"/>
  <c r="H43" i="69"/>
  <c r="H42" i="69"/>
  <c r="H41" i="69"/>
  <c r="H40" i="69"/>
  <c r="H39" i="69"/>
  <c r="H38" i="69"/>
  <c r="H37" i="69"/>
  <c r="H36" i="69"/>
  <c r="H35" i="69"/>
  <c r="H34" i="69"/>
  <c r="H33" i="69"/>
  <c r="H32" i="69"/>
  <c r="H31" i="69"/>
  <c r="H30" i="69"/>
  <c r="H29" i="69"/>
  <c r="J29" i="69" s="1"/>
  <c r="H28" i="69"/>
  <c r="H27" i="69"/>
  <c r="H26" i="69"/>
  <c r="H25" i="69"/>
  <c r="H24" i="69"/>
  <c r="H23" i="69"/>
  <c r="H22" i="69"/>
  <c r="H21" i="69"/>
  <c r="H20" i="69"/>
  <c r="O173" i="69"/>
  <c r="I178" i="69" s="1"/>
  <c r="C7" i="69"/>
  <c r="C6" i="69"/>
  <c r="C5" i="69"/>
  <c r="C4" i="69"/>
  <c r="I304" i="68"/>
  <c r="M301" i="68"/>
  <c r="I301" i="68"/>
  <c r="J301" i="68" s="1"/>
  <c r="L301" i="68" s="1"/>
  <c r="M300" i="68"/>
  <c r="I300" i="68"/>
  <c r="J300" i="68" s="1"/>
  <c r="I299" i="68"/>
  <c r="J299" i="68" s="1"/>
  <c r="I298" i="68"/>
  <c r="J298" i="68" s="1"/>
  <c r="J297" i="68"/>
  <c r="I297" i="68"/>
  <c r="I296" i="68"/>
  <c r="J296" i="68" s="1"/>
  <c r="I295" i="68"/>
  <c r="J295" i="68" s="1"/>
  <c r="I294" i="68"/>
  <c r="J294" i="68" s="1"/>
  <c r="I293" i="68"/>
  <c r="J293" i="68" s="1"/>
  <c r="M292" i="68"/>
  <c r="J292" i="68"/>
  <c r="I292" i="68"/>
  <c r="I291" i="68"/>
  <c r="J291" i="68" s="1"/>
  <c r="J290" i="68"/>
  <c r="I290" i="68"/>
  <c r="I289" i="68"/>
  <c r="J289" i="68" s="1"/>
  <c r="J288" i="68"/>
  <c r="I288" i="68"/>
  <c r="I287" i="68"/>
  <c r="J287" i="68" s="1"/>
  <c r="J286" i="68"/>
  <c r="I286" i="68"/>
  <c r="I285" i="68"/>
  <c r="J285" i="68" s="1"/>
  <c r="M284" i="68"/>
  <c r="I284" i="68"/>
  <c r="J284" i="68" s="1"/>
  <c r="J283" i="68"/>
  <c r="I283" i="68"/>
  <c r="I282" i="68"/>
  <c r="J282" i="68" s="1"/>
  <c r="J281" i="68"/>
  <c r="I281" i="68"/>
  <c r="I280" i="68"/>
  <c r="J280" i="68" s="1"/>
  <c r="I279" i="68"/>
  <c r="J278" i="68"/>
  <c r="I278" i="68"/>
  <c r="M275" i="68"/>
  <c r="I275" i="68"/>
  <c r="J275" i="68" s="1"/>
  <c r="J274" i="68"/>
  <c r="I274" i="68"/>
  <c r="I273" i="68"/>
  <c r="J273" i="68" s="1"/>
  <c r="J272" i="68"/>
  <c r="I272" i="68"/>
  <c r="I271" i="68"/>
  <c r="J271" i="68" s="1"/>
  <c r="J270" i="68"/>
  <c r="I270" i="68"/>
  <c r="I269" i="68"/>
  <c r="J269" i="68" s="1"/>
  <c r="J268" i="68"/>
  <c r="I268" i="68"/>
  <c r="I267" i="68"/>
  <c r="J267" i="68" s="1"/>
  <c r="J266" i="68"/>
  <c r="I266" i="68"/>
  <c r="I265" i="68"/>
  <c r="J265" i="68" s="1"/>
  <c r="J264" i="68"/>
  <c r="I264" i="68"/>
  <c r="I263" i="68"/>
  <c r="J263" i="68" s="1"/>
  <c r="J262" i="68"/>
  <c r="I262" i="68"/>
  <c r="I261" i="68"/>
  <c r="J261" i="68" s="1"/>
  <c r="J260" i="68"/>
  <c r="I260" i="68"/>
  <c r="I259" i="68"/>
  <c r="J259" i="68" s="1"/>
  <c r="J258" i="68"/>
  <c r="I258" i="68"/>
  <c r="I257" i="68"/>
  <c r="J257" i="68" s="1"/>
  <c r="J256" i="68"/>
  <c r="I256" i="68"/>
  <c r="I255" i="68"/>
  <c r="J255" i="68" s="1"/>
  <c r="J254" i="68"/>
  <c r="I254" i="68"/>
  <c r="I253" i="68"/>
  <c r="J253" i="68" s="1"/>
  <c r="I252" i="68"/>
  <c r="J252" i="68" s="1"/>
  <c r="I251" i="68"/>
  <c r="J251" i="68" s="1"/>
  <c r="M249" i="68"/>
  <c r="J249" i="68"/>
  <c r="I249" i="68"/>
  <c r="I248" i="68"/>
  <c r="J248" i="68" s="1"/>
  <c r="J247" i="68"/>
  <c r="I247" i="68"/>
  <c r="I246" i="68"/>
  <c r="J246" i="68" s="1"/>
  <c r="J245" i="68"/>
  <c r="I245" i="68"/>
  <c r="I244" i="68"/>
  <c r="J244" i="68" s="1"/>
  <c r="J243" i="68"/>
  <c r="I243" i="68"/>
  <c r="I242" i="68"/>
  <c r="J242" i="68" s="1"/>
  <c r="I241" i="68"/>
  <c r="J241" i="68" s="1"/>
  <c r="I240" i="68"/>
  <c r="J240" i="68" s="1"/>
  <c r="M238" i="68"/>
  <c r="J238" i="68"/>
  <c r="I238" i="68"/>
  <c r="I237" i="68"/>
  <c r="J237" i="68" s="1"/>
  <c r="J236" i="68"/>
  <c r="I236" i="68"/>
  <c r="I235" i="68"/>
  <c r="J235" i="68" s="1"/>
  <c r="J234" i="68"/>
  <c r="I234" i="68"/>
  <c r="I233" i="68"/>
  <c r="J233" i="68" s="1"/>
  <c r="J232" i="68"/>
  <c r="I232" i="68"/>
  <c r="I231" i="68"/>
  <c r="J231" i="68" s="1"/>
  <c r="J230" i="68"/>
  <c r="I230" i="68"/>
  <c r="I229" i="68"/>
  <c r="J229" i="68" s="1"/>
  <c r="M227" i="68"/>
  <c r="J227" i="68"/>
  <c r="I227" i="68"/>
  <c r="I226" i="68"/>
  <c r="J226" i="68" s="1"/>
  <c r="I225" i="68"/>
  <c r="J225" i="68" s="1"/>
  <c r="I224" i="68"/>
  <c r="J224" i="68" s="1"/>
  <c r="I223" i="68"/>
  <c r="J223" i="68" s="1"/>
  <c r="I222" i="68"/>
  <c r="J222" i="68" s="1"/>
  <c r="I221" i="68"/>
  <c r="J221" i="68" s="1"/>
  <c r="I220" i="68"/>
  <c r="J220" i="68" s="1"/>
  <c r="I219" i="68"/>
  <c r="J219" i="68" s="1"/>
  <c r="I218" i="68"/>
  <c r="J218" i="68" s="1"/>
  <c r="M216" i="68"/>
  <c r="J216" i="68"/>
  <c r="I216" i="68"/>
  <c r="I215" i="68"/>
  <c r="J215" i="68" s="1"/>
  <c r="J214" i="68"/>
  <c r="I214" i="68"/>
  <c r="I213" i="68"/>
  <c r="J213" i="68" s="1"/>
  <c r="J212" i="68"/>
  <c r="I212" i="68"/>
  <c r="I211" i="68"/>
  <c r="J211" i="68" s="1"/>
  <c r="J210" i="68"/>
  <c r="I210" i="68"/>
  <c r="I209" i="68"/>
  <c r="J209" i="68" s="1"/>
  <c r="J208" i="68"/>
  <c r="I208" i="68"/>
  <c r="I207" i="68"/>
  <c r="J207" i="68" s="1"/>
  <c r="M205" i="68"/>
  <c r="J205" i="68"/>
  <c r="I205" i="68"/>
  <c r="I204" i="68"/>
  <c r="J204" i="68" s="1"/>
  <c r="J203" i="68"/>
  <c r="I203" i="68"/>
  <c r="I202" i="68"/>
  <c r="J202" i="68" s="1"/>
  <c r="I201" i="68"/>
  <c r="J201" i="68" s="1"/>
  <c r="I200" i="68"/>
  <c r="J200" i="68" s="1"/>
  <c r="I199" i="68"/>
  <c r="J199" i="68" s="1"/>
  <c r="M197" i="68"/>
  <c r="I197" i="68"/>
  <c r="J197" i="68" s="1"/>
  <c r="I196" i="68"/>
  <c r="J196" i="68" s="1"/>
  <c r="I195" i="68"/>
  <c r="J195" i="68" s="1"/>
  <c r="I194" i="68"/>
  <c r="J194" i="68" s="1"/>
  <c r="I193" i="68"/>
  <c r="J193" i="68" s="1"/>
  <c r="I192" i="68"/>
  <c r="J192" i="68" s="1"/>
  <c r="I191" i="68"/>
  <c r="J191" i="68" s="1"/>
  <c r="I190" i="68"/>
  <c r="J190" i="68" s="1"/>
  <c r="I189" i="68"/>
  <c r="J189" i="68" s="1"/>
  <c r="I188" i="68"/>
  <c r="J180" i="68"/>
  <c r="B173" i="68"/>
  <c r="H172" i="68"/>
  <c r="H171" i="68"/>
  <c r="H170" i="68"/>
  <c r="H169" i="68"/>
  <c r="J169" i="68" s="1"/>
  <c r="L169" i="68" s="1"/>
  <c r="Q169" i="68" s="1"/>
  <c r="H168" i="68"/>
  <c r="H167" i="68"/>
  <c r="H166" i="68"/>
  <c r="H165" i="68"/>
  <c r="H164" i="68"/>
  <c r="H163" i="68"/>
  <c r="H162" i="68"/>
  <c r="H161" i="68"/>
  <c r="H160" i="68"/>
  <c r="H159" i="68"/>
  <c r="H158" i="68"/>
  <c r="H157" i="68"/>
  <c r="H156" i="68"/>
  <c r="H155" i="68"/>
  <c r="H154" i="68"/>
  <c r="H153" i="68"/>
  <c r="H152" i="68"/>
  <c r="H151" i="68"/>
  <c r="H150" i="68"/>
  <c r="H149" i="68"/>
  <c r="H148" i="68"/>
  <c r="H147" i="68"/>
  <c r="H146" i="68"/>
  <c r="H145" i="68"/>
  <c r="H144" i="68"/>
  <c r="H143" i="68"/>
  <c r="H142" i="68"/>
  <c r="H141" i="68"/>
  <c r="H140" i="68"/>
  <c r="H139" i="68"/>
  <c r="H138" i="68"/>
  <c r="H137" i="68"/>
  <c r="H136" i="68"/>
  <c r="H135" i="68"/>
  <c r="H134" i="68"/>
  <c r="H133" i="68"/>
  <c r="H132" i="68"/>
  <c r="H131" i="68"/>
  <c r="H130" i="68"/>
  <c r="H129" i="68"/>
  <c r="H128" i="68"/>
  <c r="H127" i="68"/>
  <c r="H126" i="68"/>
  <c r="H125" i="68"/>
  <c r="H124" i="68"/>
  <c r="H123" i="68"/>
  <c r="H122" i="68"/>
  <c r="H121" i="68"/>
  <c r="H120" i="68"/>
  <c r="H119" i="68"/>
  <c r="H118" i="68"/>
  <c r="H117" i="68"/>
  <c r="H116" i="68"/>
  <c r="H115" i="68"/>
  <c r="H114" i="68"/>
  <c r="H113" i="68"/>
  <c r="H112" i="68"/>
  <c r="H111" i="68"/>
  <c r="H110" i="68"/>
  <c r="H109" i="68"/>
  <c r="H108" i="68"/>
  <c r="H107" i="68"/>
  <c r="H106" i="68"/>
  <c r="H105" i="68"/>
  <c r="H104" i="68"/>
  <c r="H103" i="68"/>
  <c r="H102" i="68"/>
  <c r="H101" i="68"/>
  <c r="H100" i="68"/>
  <c r="H99" i="68"/>
  <c r="H98" i="68"/>
  <c r="H97" i="68"/>
  <c r="H96" i="68"/>
  <c r="H95" i="68"/>
  <c r="H94" i="68"/>
  <c r="H93" i="68"/>
  <c r="H92" i="68"/>
  <c r="H91" i="68"/>
  <c r="H90" i="68"/>
  <c r="H89" i="68"/>
  <c r="H88" i="68"/>
  <c r="H87" i="68"/>
  <c r="H86" i="68"/>
  <c r="H85" i="68"/>
  <c r="H84" i="68"/>
  <c r="H83" i="68"/>
  <c r="H82" i="68"/>
  <c r="H81" i="68"/>
  <c r="H80" i="68"/>
  <c r="H79" i="68"/>
  <c r="H78" i="68"/>
  <c r="H77" i="68"/>
  <c r="H76" i="68"/>
  <c r="H75" i="68"/>
  <c r="H74" i="68"/>
  <c r="H73" i="68"/>
  <c r="J65" i="68"/>
  <c r="L65" i="68" s="1"/>
  <c r="Q65" i="68" s="1"/>
  <c r="J53" i="68"/>
  <c r="L53" i="68" s="1"/>
  <c r="Q53" i="68" s="1"/>
  <c r="J49" i="68"/>
  <c r="L49" i="68" s="1"/>
  <c r="Q49" i="68" s="1"/>
  <c r="J45" i="68"/>
  <c r="J37" i="68"/>
  <c r="J33" i="68"/>
  <c r="L33" i="68" s="1"/>
  <c r="Q33" i="68" s="1"/>
  <c r="J29" i="68"/>
  <c r="J25" i="68"/>
  <c r="J21" i="68"/>
  <c r="O173" i="68"/>
  <c r="C7" i="68"/>
  <c r="C6" i="68"/>
  <c r="C5" i="68"/>
  <c r="C4" i="68"/>
  <c r="I304" i="67"/>
  <c r="M301" i="67"/>
  <c r="I301" i="67"/>
  <c r="J301" i="67" s="1"/>
  <c r="L301" i="67" s="1"/>
  <c r="M300" i="67"/>
  <c r="I300" i="67"/>
  <c r="J300" i="67" s="1"/>
  <c r="I299" i="67"/>
  <c r="J299" i="67" s="1"/>
  <c r="I298" i="67"/>
  <c r="J298" i="67" s="1"/>
  <c r="I297" i="67"/>
  <c r="J297" i="67" s="1"/>
  <c r="I296" i="67"/>
  <c r="J296" i="67" s="1"/>
  <c r="I295" i="67"/>
  <c r="J295" i="67" s="1"/>
  <c r="I294" i="67"/>
  <c r="J294" i="67" s="1"/>
  <c r="I293" i="67"/>
  <c r="J293" i="67" s="1"/>
  <c r="M292" i="67"/>
  <c r="I292" i="67"/>
  <c r="J292" i="67" s="1"/>
  <c r="I291" i="67"/>
  <c r="J291" i="67" s="1"/>
  <c r="I290" i="67"/>
  <c r="J290" i="67" s="1"/>
  <c r="I289" i="67"/>
  <c r="J289" i="67" s="1"/>
  <c r="I288" i="67"/>
  <c r="J288" i="67" s="1"/>
  <c r="I287" i="67"/>
  <c r="J287" i="67" s="1"/>
  <c r="I286" i="67"/>
  <c r="J286" i="67" s="1"/>
  <c r="I285" i="67"/>
  <c r="J285" i="67" s="1"/>
  <c r="M284" i="67"/>
  <c r="I284" i="67"/>
  <c r="J284" i="67" s="1"/>
  <c r="I283" i="67"/>
  <c r="J283" i="67" s="1"/>
  <c r="I282" i="67"/>
  <c r="J282" i="67" s="1"/>
  <c r="I281" i="67"/>
  <c r="J281" i="67" s="1"/>
  <c r="I280" i="67"/>
  <c r="J280" i="67" s="1"/>
  <c r="I279" i="67"/>
  <c r="J279" i="67" s="1"/>
  <c r="J278" i="67"/>
  <c r="I278" i="67"/>
  <c r="M275" i="67"/>
  <c r="I275" i="67"/>
  <c r="J275" i="67" s="1"/>
  <c r="I274" i="67"/>
  <c r="J274" i="67" s="1"/>
  <c r="I273" i="67"/>
  <c r="J273" i="67" s="1"/>
  <c r="I272" i="67"/>
  <c r="J272" i="67" s="1"/>
  <c r="I271" i="67"/>
  <c r="J271" i="67" s="1"/>
  <c r="I270" i="67"/>
  <c r="J270" i="67" s="1"/>
  <c r="J269" i="67"/>
  <c r="I269" i="67"/>
  <c r="I268" i="67"/>
  <c r="J268" i="67" s="1"/>
  <c r="I267" i="67"/>
  <c r="J267" i="67" s="1"/>
  <c r="I266" i="67"/>
  <c r="J266" i="67" s="1"/>
  <c r="I265" i="67"/>
  <c r="J265" i="67" s="1"/>
  <c r="I264" i="67"/>
  <c r="J264" i="67" s="1"/>
  <c r="I263" i="67"/>
  <c r="J263" i="67" s="1"/>
  <c r="I262" i="67"/>
  <c r="J262" i="67" s="1"/>
  <c r="J261" i="67"/>
  <c r="I261" i="67"/>
  <c r="I260" i="67"/>
  <c r="J260" i="67" s="1"/>
  <c r="I259" i="67"/>
  <c r="J259" i="67" s="1"/>
  <c r="I258" i="67"/>
  <c r="J258" i="67" s="1"/>
  <c r="I257" i="67"/>
  <c r="J257" i="67" s="1"/>
  <c r="I256" i="67"/>
  <c r="J256" i="67" s="1"/>
  <c r="I255" i="67"/>
  <c r="J255" i="67" s="1"/>
  <c r="I254" i="67"/>
  <c r="J254" i="67" s="1"/>
  <c r="I253" i="67"/>
  <c r="J253" i="67" s="1"/>
  <c r="I252" i="67"/>
  <c r="J252" i="67" s="1"/>
  <c r="I251" i="67"/>
  <c r="J251" i="67" s="1"/>
  <c r="M249" i="67"/>
  <c r="I249" i="67"/>
  <c r="J249" i="67" s="1"/>
  <c r="I248" i="67"/>
  <c r="J248" i="67" s="1"/>
  <c r="J247" i="67"/>
  <c r="I247" i="67"/>
  <c r="I246" i="67"/>
  <c r="J246" i="67" s="1"/>
  <c r="I245" i="67"/>
  <c r="J245" i="67" s="1"/>
  <c r="I244" i="67"/>
  <c r="J244" i="67" s="1"/>
  <c r="J243" i="67"/>
  <c r="I243" i="67"/>
  <c r="I242" i="67"/>
  <c r="J242" i="67" s="1"/>
  <c r="I241" i="67"/>
  <c r="J241" i="67" s="1"/>
  <c r="I240" i="67"/>
  <c r="J240" i="67" s="1"/>
  <c r="M238" i="67"/>
  <c r="I238" i="67"/>
  <c r="J238" i="67" s="1"/>
  <c r="I237" i="67"/>
  <c r="J237" i="67" s="1"/>
  <c r="I236" i="67"/>
  <c r="J236" i="67" s="1"/>
  <c r="I235" i="67"/>
  <c r="J235" i="67" s="1"/>
  <c r="I234" i="67"/>
  <c r="J234" i="67" s="1"/>
  <c r="I233" i="67"/>
  <c r="J233" i="67" s="1"/>
  <c r="I232" i="67"/>
  <c r="J232" i="67" s="1"/>
  <c r="I231" i="67"/>
  <c r="J231" i="67" s="1"/>
  <c r="I230" i="67"/>
  <c r="J230" i="67" s="1"/>
  <c r="I229" i="67"/>
  <c r="J229" i="67" s="1"/>
  <c r="M227" i="67"/>
  <c r="I227" i="67"/>
  <c r="J227" i="67" s="1"/>
  <c r="I226" i="67"/>
  <c r="J226" i="67" s="1"/>
  <c r="I225" i="67"/>
  <c r="J225" i="67" s="1"/>
  <c r="J224" i="67"/>
  <c r="I224" i="67"/>
  <c r="I223" i="67"/>
  <c r="J223" i="67" s="1"/>
  <c r="I222" i="67"/>
  <c r="J222" i="67" s="1"/>
  <c r="I221" i="67"/>
  <c r="J221" i="67" s="1"/>
  <c r="I220" i="67"/>
  <c r="J220" i="67" s="1"/>
  <c r="I219" i="67"/>
  <c r="J219" i="67" s="1"/>
  <c r="I218" i="67"/>
  <c r="J218" i="67" s="1"/>
  <c r="M216" i="67"/>
  <c r="I216" i="67"/>
  <c r="J216" i="67" s="1"/>
  <c r="J215" i="67"/>
  <c r="I215" i="67"/>
  <c r="I214" i="67"/>
  <c r="J214" i="67" s="1"/>
  <c r="I213" i="67"/>
  <c r="J213" i="67" s="1"/>
  <c r="I212" i="67"/>
  <c r="J212" i="67" s="1"/>
  <c r="I211" i="67"/>
  <c r="J211" i="67" s="1"/>
  <c r="I210" i="67"/>
  <c r="J210" i="67" s="1"/>
  <c r="I209" i="67"/>
  <c r="J209" i="67" s="1"/>
  <c r="I208" i="67"/>
  <c r="J208" i="67" s="1"/>
  <c r="J207" i="67"/>
  <c r="I207" i="67"/>
  <c r="M205" i="67"/>
  <c r="J205" i="67"/>
  <c r="I205" i="67"/>
  <c r="I204" i="67"/>
  <c r="J204" i="67" s="1"/>
  <c r="I203" i="67"/>
  <c r="J203" i="67" s="1"/>
  <c r="I202" i="67"/>
  <c r="J202" i="67" s="1"/>
  <c r="I201" i="67"/>
  <c r="J201" i="67" s="1"/>
  <c r="I200" i="67"/>
  <c r="J200" i="67" s="1"/>
  <c r="I199" i="67"/>
  <c r="J199" i="67" s="1"/>
  <c r="M197" i="67"/>
  <c r="I197" i="67"/>
  <c r="J197" i="67" s="1"/>
  <c r="I196" i="67"/>
  <c r="J196" i="67" s="1"/>
  <c r="I195" i="67"/>
  <c r="J195" i="67" s="1"/>
  <c r="I194" i="67"/>
  <c r="J194" i="67" s="1"/>
  <c r="I193" i="67"/>
  <c r="J193" i="67" s="1"/>
  <c r="I192" i="67"/>
  <c r="J192" i="67" s="1"/>
  <c r="I191" i="67"/>
  <c r="J191" i="67" s="1"/>
  <c r="I190" i="67"/>
  <c r="J190" i="67" s="1"/>
  <c r="I189" i="67"/>
  <c r="J189" i="67" s="1"/>
  <c r="I188" i="67"/>
  <c r="J180" i="67"/>
  <c r="B173" i="67"/>
  <c r="H172" i="67"/>
  <c r="H171" i="67"/>
  <c r="H170" i="67"/>
  <c r="H169" i="67"/>
  <c r="H168" i="67"/>
  <c r="H167" i="67"/>
  <c r="H166" i="67"/>
  <c r="H165" i="67"/>
  <c r="H164" i="67"/>
  <c r="H163" i="67"/>
  <c r="H162" i="67"/>
  <c r="H161" i="67"/>
  <c r="H160" i="67"/>
  <c r="H159" i="67"/>
  <c r="H158" i="67"/>
  <c r="H157" i="67"/>
  <c r="H156" i="67"/>
  <c r="H155" i="67"/>
  <c r="H154" i="67"/>
  <c r="H153" i="67"/>
  <c r="H152" i="67"/>
  <c r="H151" i="67"/>
  <c r="H150" i="67"/>
  <c r="H149" i="67"/>
  <c r="J149" i="67" s="1"/>
  <c r="L149" i="67" s="1"/>
  <c r="H148" i="67"/>
  <c r="H147" i="67"/>
  <c r="H146" i="67"/>
  <c r="H145" i="67"/>
  <c r="H144" i="67"/>
  <c r="H143" i="67"/>
  <c r="H142" i="67"/>
  <c r="H141" i="67"/>
  <c r="H140" i="67"/>
  <c r="H139" i="67"/>
  <c r="H138" i="67"/>
  <c r="H137" i="67"/>
  <c r="H136" i="67"/>
  <c r="H135" i="67"/>
  <c r="H134" i="67"/>
  <c r="H133" i="67"/>
  <c r="H132" i="67"/>
  <c r="H131" i="67"/>
  <c r="H130" i="67"/>
  <c r="H129" i="67"/>
  <c r="H128" i="67"/>
  <c r="H127" i="67"/>
  <c r="H126" i="67"/>
  <c r="H125" i="67"/>
  <c r="H124" i="67"/>
  <c r="H123" i="67"/>
  <c r="H122" i="67"/>
  <c r="H121" i="67"/>
  <c r="H120" i="67"/>
  <c r="H119" i="67"/>
  <c r="H118" i="67"/>
  <c r="H117" i="67"/>
  <c r="H116" i="67"/>
  <c r="H115" i="67"/>
  <c r="J113" i="67" s="1"/>
  <c r="L113" i="67" s="1"/>
  <c r="H114" i="67"/>
  <c r="H113" i="67"/>
  <c r="H112" i="67"/>
  <c r="H111" i="67"/>
  <c r="H110" i="67"/>
  <c r="H109" i="67"/>
  <c r="H108" i="67"/>
  <c r="H107" i="67"/>
  <c r="H106" i="67"/>
  <c r="H105" i="67"/>
  <c r="H104" i="67"/>
  <c r="H103" i="67"/>
  <c r="H102" i="67"/>
  <c r="H101" i="67"/>
  <c r="H100" i="67"/>
  <c r="H99" i="67"/>
  <c r="H98" i="67"/>
  <c r="H97" i="67"/>
  <c r="H96" i="67"/>
  <c r="H95" i="67"/>
  <c r="H94" i="67"/>
  <c r="H93" i="67"/>
  <c r="H92" i="67"/>
  <c r="H91" i="67"/>
  <c r="H90" i="67"/>
  <c r="H89" i="67"/>
  <c r="H88" i="67"/>
  <c r="H87" i="67"/>
  <c r="H86" i="67"/>
  <c r="H85" i="67"/>
  <c r="H84" i="67"/>
  <c r="H83" i="67"/>
  <c r="H82" i="67"/>
  <c r="H81" i="67"/>
  <c r="H80" i="67"/>
  <c r="H79" i="67"/>
  <c r="H78" i="67"/>
  <c r="H77" i="67"/>
  <c r="H76" i="67"/>
  <c r="H75" i="67"/>
  <c r="H74" i="67"/>
  <c r="H73" i="67"/>
  <c r="J53" i="67"/>
  <c r="L53" i="67" s="1"/>
  <c r="H52" i="67"/>
  <c r="H51" i="67"/>
  <c r="H50" i="67"/>
  <c r="H49" i="67"/>
  <c r="H48" i="67"/>
  <c r="H47" i="67"/>
  <c r="H46" i="67"/>
  <c r="H45" i="67"/>
  <c r="H44" i="67"/>
  <c r="H43" i="67"/>
  <c r="H42" i="67"/>
  <c r="H41" i="67"/>
  <c r="H40" i="67"/>
  <c r="H39" i="67"/>
  <c r="H38" i="67"/>
  <c r="H37" i="67"/>
  <c r="H36" i="67"/>
  <c r="H35" i="67"/>
  <c r="H34" i="67"/>
  <c r="H33" i="67"/>
  <c r="H32" i="67"/>
  <c r="H31" i="67"/>
  <c r="H30" i="67"/>
  <c r="H29" i="67"/>
  <c r="H28" i="67"/>
  <c r="H27" i="67"/>
  <c r="H26" i="67"/>
  <c r="H25" i="67"/>
  <c r="H24" i="67"/>
  <c r="H23" i="67"/>
  <c r="H22" i="67"/>
  <c r="H21" i="67"/>
  <c r="H20" i="67"/>
  <c r="O173" i="67"/>
  <c r="C7" i="67"/>
  <c r="C6" i="67"/>
  <c r="C5" i="67"/>
  <c r="C4" i="67"/>
  <c r="I304" i="66"/>
  <c r="M301" i="66"/>
  <c r="L301" i="66"/>
  <c r="J301" i="66"/>
  <c r="I301" i="66"/>
  <c r="M300" i="66"/>
  <c r="I300" i="66"/>
  <c r="J300" i="66" s="1"/>
  <c r="I299" i="66"/>
  <c r="J299" i="66" s="1"/>
  <c r="J298" i="66"/>
  <c r="I298" i="66"/>
  <c r="J297" i="66"/>
  <c r="I297" i="66"/>
  <c r="I296" i="66"/>
  <c r="J296" i="66" s="1"/>
  <c r="I295" i="66"/>
  <c r="J295" i="66" s="1"/>
  <c r="I294" i="66"/>
  <c r="J294" i="66" s="1"/>
  <c r="I293" i="66"/>
  <c r="J293" i="66" s="1"/>
  <c r="M292" i="66"/>
  <c r="J292" i="66"/>
  <c r="I292" i="66"/>
  <c r="I291" i="66"/>
  <c r="J291" i="66" s="1"/>
  <c r="I290" i="66"/>
  <c r="J290" i="66" s="1"/>
  <c r="J289" i="66"/>
  <c r="I289" i="66"/>
  <c r="J288" i="66"/>
  <c r="I288" i="66"/>
  <c r="I287" i="66"/>
  <c r="J287" i="66" s="1"/>
  <c r="I286" i="66"/>
  <c r="J286" i="66" s="1"/>
  <c r="J285" i="66"/>
  <c r="L292" i="66" s="1"/>
  <c r="I285" i="66"/>
  <c r="M284" i="66"/>
  <c r="I284" i="66"/>
  <c r="J284" i="66" s="1"/>
  <c r="I283" i="66"/>
  <c r="J283" i="66" s="1"/>
  <c r="J282" i="66"/>
  <c r="I282" i="66"/>
  <c r="J281" i="66"/>
  <c r="I281" i="66"/>
  <c r="I280" i="66"/>
  <c r="J280" i="66" s="1"/>
  <c r="I279" i="66"/>
  <c r="J279" i="66" s="1"/>
  <c r="J278" i="66"/>
  <c r="I278" i="66"/>
  <c r="M275" i="66"/>
  <c r="J275" i="66"/>
  <c r="I275" i="66"/>
  <c r="J274" i="66"/>
  <c r="I274" i="66"/>
  <c r="I273" i="66"/>
  <c r="J273" i="66" s="1"/>
  <c r="J272" i="66"/>
  <c r="I272" i="66"/>
  <c r="J271" i="66"/>
  <c r="I271" i="66"/>
  <c r="J270" i="66"/>
  <c r="I270" i="66"/>
  <c r="I269" i="66"/>
  <c r="J269" i="66" s="1"/>
  <c r="J268" i="66"/>
  <c r="I268" i="66"/>
  <c r="J267" i="66"/>
  <c r="I267" i="66"/>
  <c r="I266" i="66"/>
  <c r="J266" i="66" s="1"/>
  <c r="I265" i="66"/>
  <c r="J265" i="66" s="1"/>
  <c r="J264" i="66"/>
  <c r="I264" i="66"/>
  <c r="J263" i="66"/>
  <c r="I263" i="66"/>
  <c r="J262" i="66"/>
  <c r="I262" i="66"/>
  <c r="I261" i="66"/>
  <c r="J261" i="66" s="1"/>
  <c r="J260" i="66"/>
  <c r="I260" i="66"/>
  <c r="J259" i="66"/>
  <c r="I259" i="66"/>
  <c r="J258" i="66"/>
  <c r="I258" i="66"/>
  <c r="I257" i="66"/>
  <c r="J257" i="66" s="1"/>
  <c r="J256" i="66"/>
  <c r="I256" i="66"/>
  <c r="J255" i="66"/>
  <c r="I255" i="66"/>
  <c r="J254" i="66"/>
  <c r="I254" i="66"/>
  <c r="I253" i="66"/>
  <c r="J253" i="66" s="1"/>
  <c r="I252" i="66"/>
  <c r="J252" i="66" s="1"/>
  <c r="I251" i="66"/>
  <c r="J251" i="66" s="1"/>
  <c r="M249" i="66"/>
  <c r="J249" i="66"/>
  <c r="I249" i="66"/>
  <c r="J248" i="66"/>
  <c r="I248" i="66"/>
  <c r="J247" i="66"/>
  <c r="I247" i="66"/>
  <c r="I246" i="66"/>
  <c r="J246" i="66" s="1"/>
  <c r="J245" i="66"/>
  <c r="I245" i="66"/>
  <c r="J244" i="66"/>
  <c r="I244" i="66"/>
  <c r="J243" i="66"/>
  <c r="I243" i="66"/>
  <c r="I242" i="66"/>
  <c r="J242" i="66" s="1"/>
  <c r="J241" i="66"/>
  <c r="I241" i="66"/>
  <c r="I240" i="66"/>
  <c r="J240" i="66" s="1"/>
  <c r="M238" i="66"/>
  <c r="J238" i="66"/>
  <c r="I238" i="66"/>
  <c r="J237" i="66"/>
  <c r="I237" i="66"/>
  <c r="J236" i="66"/>
  <c r="I236" i="66"/>
  <c r="I235" i="66"/>
  <c r="J235" i="66" s="1"/>
  <c r="J234" i="66"/>
  <c r="I234" i="66"/>
  <c r="J233" i="66"/>
  <c r="I233" i="66"/>
  <c r="J232" i="66"/>
  <c r="I232" i="66"/>
  <c r="I231" i="66"/>
  <c r="J231" i="66" s="1"/>
  <c r="J230" i="66"/>
  <c r="I230" i="66"/>
  <c r="J229" i="66"/>
  <c r="I229" i="66"/>
  <c r="M227" i="66"/>
  <c r="J227" i="66"/>
  <c r="I227" i="66"/>
  <c r="I226" i="66"/>
  <c r="J226" i="66" s="1"/>
  <c r="I225" i="66"/>
  <c r="J225" i="66" s="1"/>
  <c r="I224" i="66"/>
  <c r="J224" i="66" s="1"/>
  <c r="I223" i="66"/>
  <c r="J223" i="66" s="1"/>
  <c r="I222" i="66"/>
  <c r="J222" i="66" s="1"/>
  <c r="J221" i="66"/>
  <c r="I221" i="66"/>
  <c r="I220" i="66"/>
  <c r="J220" i="66" s="1"/>
  <c r="J219" i="66"/>
  <c r="I219" i="66"/>
  <c r="J218" i="66"/>
  <c r="I218" i="66"/>
  <c r="M216" i="66"/>
  <c r="J216" i="66"/>
  <c r="I216" i="66"/>
  <c r="J215" i="66"/>
  <c r="I215" i="66"/>
  <c r="J214" i="66"/>
  <c r="I214" i="66"/>
  <c r="I213" i="66"/>
  <c r="J213" i="66" s="1"/>
  <c r="J212" i="66"/>
  <c r="I212" i="66"/>
  <c r="J211" i="66"/>
  <c r="I211" i="66"/>
  <c r="J210" i="66"/>
  <c r="I210" i="66"/>
  <c r="I209" i="66"/>
  <c r="J209" i="66" s="1"/>
  <c r="J208" i="66"/>
  <c r="I208" i="66"/>
  <c r="I207" i="66"/>
  <c r="J207" i="66" s="1"/>
  <c r="M205" i="66"/>
  <c r="J205" i="66"/>
  <c r="I205" i="66"/>
  <c r="J204" i="66"/>
  <c r="I204" i="66"/>
  <c r="J203" i="66"/>
  <c r="I203" i="66"/>
  <c r="I202" i="66"/>
  <c r="J202" i="66" s="1"/>
  <c r="J201" i="66"/>
  <c r="I201" i="66"/>
  <c r="I200" i="66"/>
  <c r="J200" i="66" s="1"/>
  <c r="I199" i="66"/>
  <c r="J199" i="66" s="1"/>
  <c r="M197" i="66"/>
  <c r="I197" i="66"/>
  <c r="J197" i="66" s="1"/>
  <c r="I196" i="66"/>
  <c r="J196" i="66" s="1"/>
  <c r="I195" i="66"/>
  <c r="J195" i="66" s="1"/>
  <c r="I194" i="66"/>
  <c r="J194" i="66" s="1"/>
  <c r="I193" i="66"/>
  <c r="J193" i="66" s="1"/>
  <c r="I192" i="66"/>
  <c r="J192" i="66" s="1"/>
  <c r="I191" i="66"/>
  <c r="J191" i="66" s="1"/>
  <c r="J190" i="66"/>
  <c r="I190" i="66"/>
  <c r="I189" i="66"/>
  <c r="J189" i="66" s="1"/>
  <c r="I188" i="66"/>
  <c r="J188" i="66" s="1"/>
  <c r="J180" i="66"/>
  <c r="B173" i="66"/>
  <c r="H172" i="66"/>
  <c r="H171" i="66"/>
  <c r="H170" i="66"/>
  <c r="H169" i="66"/>
  <c r="H168" i="66"/>
  <c r="H167" i="66"/>
  <c r="H166" i="66"/>
  <c r="H165" i="66"/>
  <c r="H164" i="66"/>
  <c r="H163" i="66"/>
  <c r="H162" i="66"/>
  <c r="H161" i="66"/>
  <c r="H160" i="66"/>
  <c r="H159" i="66"/>
  <c r="H158" i="66"/>
  <c r="H157" i="66"/>
  <c r="H156" i="66"/>
  <c r="H155" i="66"/>
  <c r="H154" i="66"/>
  <c r="H153" i="66"/>
  <c r="H152" i="66"/>
  <c r="H151" i="66"/>
  <c r="H150" i="66"/>
  <c r="H149" i="66"/>
  <c r="H148" i="66"/>
  <c r="H147" i="66"/>
  <c r="H146" i="66"/>
  <c r="H145" i="66"/>
  <c r="H144" i="66"/>
  <c r="H143" i="66"/>
  <c r="H142" i="66"/>
  <c r="H141" i="66"/>
  <c r="H140" i="66"/>
  <c r="H139" i="66"/>
  <c r="H138" i="66"/>
  <c r="H137" i="66"/>
  <c r="H136" i="66"/>
  <c r="H135" i="66"/>
  <c r="H134" i="66"/>
  <c r="H133" i="66"/>
  <c r="H132" i="66"/>
  <c r="H131" i="66"/>
  <c r="H130" i="66"/>
  <c r="H129" i="66"/>
  <c r="H128" i="66"/>
  <c r="H127" i="66"/>
  <c r="H126" i="66"/>
  <c r="H125" i="66"/>
  <c r="H124" i="66"/>
  <c r="H123" i="66"/>
  <c r="H122" i="66"/>
  <c r="H121" i="66"/>
  <c r="H120" i="66"/>
  <c r="H119" i="66"/>
  <c r="H118" i="66"/>
  <c r="H117" i="66"/>
  <c r="H116" i="66"/>
  <c r="H115" i="66"/>
  <c r="H114" i="66"/>
  <c r="H113" i="66"/>
  <c r="H112" i="66"/>
  <c r="H111" i="66"/>
  <c r="H110" i="66"/>
  <c r="H109" i="66"/>
  <c r="H108" i="66"/>
  <c r="H107" i="66"/>
  <c r="H106" i="66"/>
  <c r="H105" i="66"/>
  <c r="H104" i="66"/>
  <c r="H103" i="66"/>
  <c r="H102" i="66"/>
  <c r="H101" i="66"/>
  <c r="H100" i="66"/>
  <c r="H99" i="66"/>
  <c r="H98" i="66"/>
  <c r="H97" i="66"/>
  <c r="H96" i="66"/>
  <c r="H95" i="66"/>
  <c r="H94" i="66"/>
  <c r="H93" i="66"/>
  <c r="H92" i="66"/>
  <c r="H91" i="66"/>
  <c r="H90" i="66"/>
  <c r="H89" i="66"/>
  <c r="H88" i="66"/>
  <c r="H87" i="66"/>
  <c r="H86" i="66"/>
  <c r="H85" i="66"/>
  <c r="H84" i="66"/>
  <c r="H83" i="66"/>
  <c r="H82" i="66"/>
  <c r="H81" i="66"/>
  <c r="H80" i="66"/>
  <c r="H79" i="66"/>
  <c r="H78" i="66"/>
  <c r="H77" i="66"/>
  <c r="H76" i="66"/>
  <c r="H75" i="66"/>
  <c r="H74" i="66"/>
  <c r="H73" i="66"/>
  <c r="J69" i="66"/>
  <c r="L69" i="66" s="1"/>
  <c r="Q69" i="66" s="1"/>
  <c r="J65" i="66"/>
  <c r="L65" i="66" s="1"/>
  <c r="Q65" i="66" s="1"/>
  <c r="J61" i="66"/>
  <c r="L61" i="66" s="1"/>
  <c r="Q61" i="66" s="1"/>
  <c r="J57" i="66"/>
  <c r="L57" i="66" s="1"/>
  <c r="Q57" i="66" s="1"/>
  <c r="J53" i="66"/>
  <c r="L53" i="66" s="1"/>
  <c r="J49" i="66"/>
  <c r="L49" i="66" s="1"/>
  <c r="Q49" i="66" s="1"/>
  <c r="J45" i="66"/>
  <c r="H44" i="66"/>
  <c r="H43" i="66"/>
  <c r="H42" i="66"/>
  <c r="H41" i="66"/>
  <c r="H40" i="66"/>
  <c r="H39" i="66"/>
  <c r="H38" i="66"/>
  <c r="H37" i="66"/>
  <c r="H36" i="66"/>
  <c r="H35" i="66"/>
  <c r="H34" i="66"/>
  <c r="H33" i="66"/>
  <c r="H32" i="66"/>
  <c r="H31" i="66"/>
  <c r="H30" i="66"/>
  <c r="H29" i="66"/>
  <c r="H28" i="66"/>
  <c r="H27" i="66"/>
  <c r="H26" i="66"/>
  <c r="H25" i="66"/>
  <c r="H24" i="66"/>
  <c r="H23" i="66"/>
  <c r="H22" i="66"/>
  <c r="H21" i="66"/>
  <c r="H20" i="66"/>
  <c r="C7" i="66"/>
  <c r="C6" i="66"/>
  <c r="C5" i="66"/>
  <c r="C4" i="66"/>
  <c r="I304" i="65"/>
  <c r="M301" i="65"/>
  <c r="I301" i="65"/>
  <c r="J301" i="65" s="1"/>
  <c r="L301" i="65" s="1"/>
  <c r="M300" i="65"/>
  <c r="I300" i="65"/>
  <c r="J300" i="65" s="1"/>
  <c r="I299" i="65"/>
  <c r="J299" i="65" s="1"/>
  <c r="I298" i="65"/>
  <c r="J298" i="65" s="1"/>
  <c r="I297" i="65"/>
  <c r="J297" i="65" s="1"/>
  <c r="I296" i="65"/>
  <c r="J296" i="65" s="1"/>
  <c r="I295" i="65"/>
  <c r="J295" i="65" s="1"/>
  <c r="I294" i="65"/>
  <c r="J294" i="65" s="1"/>
  <c r="I293" i="65"/>
  <c r="J293" i="65" s="1"/>
  <c r="M292" i="65"/>
  <c r="I292" i="65"/>
  <c r="J292" i="65" s="1"/>
  <c r="I291" i="65"/>
  <c r="J291" i="65" s="1"/>
  <c r="I290" i="65"/>
  <c r="J290" i="65" s="1"/>
  <c r="I289" i="65"/>
  <c r="J289" i="65" s="1"/>
  <c r="I288" i="65"/>
  <c r="J288" i="65" s="1"/>
  <c r="I287" i="65"/>
  <c r="J287" i="65" s="1"/>
  <c r="I286" i="65"/>
  <c r="J286" i="65" s="1"/>
  <c r="I285" i="65"/>
  <c r="J285" i="65" s="1"/>
  <c r="M284" i="65"/>
  <c r="I284" i="65"/>
  <c r="J284" i="65" s="1"/>
  <c r="I283" i="65"/>
  <c r="J283" i="65" s="1"/>
  <c r="I282" i="65"/>
  <c r="J282" i="65" s="1"/>
  <c r="I281" i="65"/>
  <c r="J281" i="65" s="1"/>
  <c r="I280" i="65"/>
  <c r="J280" i="65" s="1"/>
  <c r="I279" i="65"/>
  <c r="J278" i="65"/>
  <c r="I278" i="65"/>
  <c r="M275" i="65"/>
  <c r="I275" i="65"/>
  <c r="J275" i="65" s="1"/>
  <c r="I274" i="65"/>
  <c r="J274" i="65" s="1"/>
  <c r="J273" i="65"/>
  <c r="I273" i="65"/>
  <c r="J272" i="65"/>
  <c r="I272" i="65"/>
  <c r="I271" i="65"/>
  <c r="J271" i="65" s="1"/>
  <c r="I270" i="65"/>
  <c r="J270" i="65" s="1"/>
  <c r="I269" i="65"/>
  <c r="J269" i="65" s="1"/>
  <c r="I268" i="65"/>
  <c r="J268" i="65" s="1"/>
  <c r="I267" i="65"/>
  <c r="J267" i="65" s="1"/>
  <c r="I266" i="65"/>
  <c r="J266" i="65" s="1"/>
  <c r="J265" i="65"/>
  <c r="I265" i="65"/>
  <c r="J264" i="65"/>
  <c r="I264" i="65"/>
  <c r="I263" i="65"/>
  <c r="J263" i="65" s="1"/>
  <c r="I262" i="65"/>
  <c r="J262" i="65" s="1"/>
  <c r="I261" i="65"/>
  <c r="J261" i="65" s="1"/>
  <c r="I260" i="65"/>
  <c r="J260" i="65" s="1"/>
  <c r="I259" i="65"/>
  <c r="J259" i="65" s="1"/>
  <c r="I258" i="65"/>
  <c r="J258" i="65" s="1"/>
  <c r="I257" i="65"/>
  <c r="J257" i="65" s="1"/>
  <c r="I256" i="65"/>
  <c r="J256" i="65" s="1"/>
  <c r="I255" i="65"/>
  <c r="J255" i="65" s="1"/>
  <c r="I254" i="65"/>
  <c r="J254" i="65" s="1"/>
  <c r="I253" i="65"/>
  <c r="J253" i="65" s="1"/>
  <c r="I252" i="65"/>
  <c r="J252" i="65" s="1"/>
  <c r="I251" i="65"/>
  <c r="J251" i="65" s="1"/>
  <c r="M249" i="65"/>
  <c r="I249" i="65"/>
  <c r="J249" i="65" s="1"/>
  <c r="I248" i="65"/>
  <c r="J248" i="65" s="1"/>
  <c r="J247" i="65"/>
  <c r="I247" i="65"/>
  <c r="I246" i="65"/>
  <c r="J246" i="65" s="1"/>
  <c r="I245" i="65"/>
  <c r="J245" i="65" s="1"/>
  <c r="I244" i="65"/>
  <c r="J244" i="65" s="1"/>
  <c r="I243" i="65"/>
  <c r="J243" i="65" s="1"/>
  <c r="I242" i="65"/>
  <c r="J242" i="65" s="1"/>
  <c r="I241" i="65"/>
  <c r="J241" i="65" s="1"/>
  <c r="I240" i="65"/>
  <c r="J240" i="65" s="1"/>
  <c r="M238" i="65"/>
  <c r="I238" i="65"/>
  <c r="J238" i="65" s="1"/>
  <c r="I237" i="65"/>
  <c r="J237" i="65" s="1"/>
  <c r="I236" i="65"/>
  <c r="J236" i="65" s="1"/>
  <c r="I235" i="65"/>
  <c r="J235" i="65" s="1"/>
  <c r="I234" i="65"/>
  <c r="J234" i="65" s="1"/>
  <c r="I233" i="65"/>
  <c r="J233" i="65" s="1"/>
  <c r="I232" i="65"/>
  <c r="J232" i="65" s="1"/>
  <c r="I231" i="65"/>
  <c r="J231" i="65" s="1"/>
  <c r="I230" i="65"/>
  <c r="J230" i="65" s="1"/>
  <c r="I229" i="65"/>
  <c r="J229" i="65" s="1"/>
  <c r="M227" i="65"/>
  <c r="I227" i="65"/>
  <c r="J227" i="65" s="1"/>
  <c r="I226" i="65"/>
  <c r="J226" i="65" s="1"/>
  <c r="I225" i="65"/>
  <c r="J225" i="65" s="1"/>
  <c r="I224" i="65"/>
  <c r="J224" i="65" s="1"/>
  <c r="I223" i="65"/>
  <c r="J223" i="65" s="1"/>
  <c r="I222" i="65"/>
  <c r="J222" i="65" s="1"/>
  <c r="I221" i="65"/>
  <c r="J221" i="65" s="1"/>
  <c r="I220" i="65"/>
  <c r="J220" i="65" s="1"/>
  <c r="I219" i="65"/>
  <c r="J219" i="65" s="1"/>
  <c r="I218" i="65"/>
  <c r="J218" i="65" s="1"/>
  <c r="M216" i="65"/>
  <c r="I216" i="65"/>
  <c r="J216" i="65" s="1"/>
  <c r="I215" i="65"/>
  <c r="J215" i="65" s="1"/>
  <c r="J214" i="65"/>
  <c r="I214" i="65"/>
  <c r="I213" i="65"/>
  <c r="J213" i="65" s="1"/>
  <c r="J212" i="65"/>
  <c r="I212" i="65"/>
  <c r="I211" i="65"/>
  <c r="J211" i="65" s="1"/>
  <c r="I210" i="65"/>
  <c r="J210" i="65" s="1"/>
  <c r="I209" i="65"/>
  <c r="J209" i="65" s="1"/>
  <c r="I208" i="65"/>
  <c r="J208" i="65" s="1"/>
  <c r="I207" i="65"/>
  <c r="J207" i="65" s="1"/>
  <c r="M205" i="65"/>
  <c r="I205" i="65"/>
  <c r="J205" i="65" s="1"/>
  <c r="I204" i="65"/>
  <c r="J204" i="65" s="1"/>
  <c r="I203" i="65"/>
  <c r="J203" i="65" s="1"/>
  <c r="I202" i="65"/>
  <c r="J202" i="65" s="1"/>
  <c r="J201" i="65"/>
  <c r="I201" i="65"/>
  <c r="I200" i="65"/>
  <c r="J200" i="65" s="1"/>
  <c r="I199" i="65"/>
  <c r="J199" i="65" s="1"/>
  <c r="M197" i="65"/>
  <c r="I197" i="65"/>
  <c r="J197" i="65" s="1"/>
  <c r="I196" i="65"/>
  <c r="J196" i="65" s="1"/>
  <c r="I195" i="65"/>
  <c r="J195" i="65" s="1"/>
  <c r="I194" i="65"/>
  <c r="J194" i="65" s="1"/>
  <c r="I193" i="65"/>
  <c r="J193" i="65" s="1"/>
  <c r="I192" i="65"/>
  <c r="J192" i="65" s="1"/>
  <c r="I191" i="65"/>
  <c r="J191" i="65" s="1"/>
  <c r="I190" i="65"/>
  <c r="J190" i="65" s="1"/>
  <c r="I189" i="65"/>
  <c r="J189" i="65" s="1"/>
  <c r="I188" i="65"/>
  <c r="J188" i="65" s="1"/>
  <c r="J180" i="65"/>
  <c r="B173" i="65"/>
  <c r="H172" i="65"/>
  <c r="H171" i="65"/>
  <c r="H170" i="65"/>
  <c r="H169" i="65"/>
  <c r="H168" i="65"/>
  <c r="H167" i="65"/>
  <c r="H166" i="65"/>
  <c r="H165" i="65"/>
  <c r="H164" i="65"/>
  <c r="H163" i="65"/>
  <c r="H162" i="65"/>
  <c r="H161" i="65"/>
  <c r="H160" i="65"/>
  <c r="H159" i="65"/>
  <c r="H158" i="65"/>
  <c r="H157" i="65"/>
  <c r="H156" i="65"/>
  <c r="H155" i="65"/>
  <c r="H154" i="65"/>
  <c r="H153" i="65"/>
  <c r="H152" i="65"/>
  <c r="H151" i="65"/>
  <c r="H150" i="65"/>
  <c r="H149" i="65"/>
  <c r="H148" i="65"/>
  <c r="H147" i="65"/>
  <c r="H146" i="65"/>
  <c r="H145" i="65"/>
  <c r="H144" i="65"/>
  <c r="H143" i="65"/>
  <c r="H142" i="65"/>
  <c r="H141" i="65"/>
  <c r="H140" i="65"/>
  <c r="H139" i="65"/>
  <c r="H138" i="65"/>
  <c r="H137" i="65"/>
  <c r="H136" i="65"/>
  <c r="H135" i="65"/>
  <c r="H134" i="65"/>
  <c r="H133" i="65"/>
  <c r="H132" i="65"/>
  <c r="H131" i="65"/>
  <c r="H130" i="65"/>
  <c r="H129" i="65"/>
  <c r="H128" i="65"/>
  <c r="H127" i="65"/>
  <c r="H126" i="65"/>
  <c r="H125" i="65"/>
  <c r="H124" i="65"/>
  <c r="H123" i="65"/>
  <c r="H122" i="65"/>
  <c r="H121" i="65"/>
  <c r="H120" i="65"/>
  <c r="H119" i="65"/>
  <c r="H118" i="65"/>
  <c r="H117" i="65"/>
  <c r="H116" i="65"/>
  <c r="H115" i="65"/>
  <c r="H114" i="65"/>
  <c r="H113" i="65"/>
  <c r="H112" i="65"/>
  <c r="H111" i="65"/>
  <c r="H110" i="65"/>
  <c r="H109" i="65"/>
  <c r="H108" i="65"/>
  <c r="H107" i="65"/>
  <c r="H106" i="65"/>
  <c r="H105" i="65"/>
  <c r="H104" i="65"/>
  <c r="H103" i="65"/>
  <c r="H102" i="65"/>
  <c r="H101" i="65"/>
  <c r="H100" i="65"/>
  <c r="H99" i="65"/>
  <c r="H98" i="65"/>
  <c r="H97" i="65"/>
  <c r="H96" i="65"/>
  <c r="H95" i="65"/>
  <c r="H94" i="65"/>
  <c r="H93" i="65"/>
  <c r="H92" i="65"/>
  <c r="H91" i="65"/>
  <c r="H90" i="65"/>
  <c r="H89" i="65"/>
  <c r="H88" i="65"/>
  <c r="H87" i="65"/>
  <c r="H86" i="65"/>
  <c r="H85" i="65"/>
  <c r="H84" i="65"/>
  <c r="H83" i="65"/>
  <c r="H82" i="65"/>
  <c r="H81" i="65"/>
  <c r="H80" i="65"/>
  <c r="H79" i="65"/>
  <c r="H78" i="65"/>
  <c r="H77" i="65"/>
  <c r="H76" i="65"/>
  <c r="H75" i="65"/>
  <c r="H74" i="65"/>
  <c r="J53" i="65"/>
  <c r="L53" i="65" s="1"/>
  <c r="Q53" i="65" s="1"/>
  <c r="J33" i="65"/>
  <c r="H50" i="6" s="1"/>
  <c r="J21" i="65"/>
  <c r="H47" i="6" s="1"/>
  <c r="O173" i="65"/>
  <c r="I178" i="65" s="1"/>
  <c r="C7" i="65"/>
  <c r="C6" i="65"/>
  <c r="C5" i="65"/>
  <c r="C4" i="65"/>
  <c r="I304" i="64"/>
  <c r="M301" i="64"/>
  <c r="I301" i="64"/>
  <c r="J301" i="64" s="1"/>
  <c r="L301" i="64" s="1"/>
  <c r="M300" i="64"/>
  <c r="I300" i="64"/>
  <c r="J300" i="64" s="1"/>
  <c r="I299" i="64"/>
  <c r="J299" i="64" s="1"/>
  <c r="I298" i="64"/>
  <c r="J298" i="64" s="1"/>
  <c r="I297" i="64"/>
  <c r="J297" i="64" s="1"/>
  <c r="I296" i="64"/>
  <c r="J296" i="64" s="1"/>
  <c r="I295" i="64"/>
  <c r="J295" i="64" s="1"/>
  <c r="I294" i="64"/>
  <c r="J294" i="64" s="1"/>
  <c r="I293" i="64"/>
  <c r="J293" i="64" s="1"/>
  <c r="M292" i="64"/>
  <c r="I292" i="64"/>
  <c r="J292" i="64" s="1"/>
  <c r="I291" i="64"/>
  <c r="J291" i="64" s="1"/>
  <c r="I290" i="64"/>
  <c r="J290" i="64" s="1"/>
  <c r="I289" i="64"/>
  <c r="J289" i="64" s="1"/>
  <c r="I288" i="64"/>
  <c r="J288" i="64" s="1"/>
  <c r="I287" i="64"/>
  <c r="J287" i="64" s="1"/>
  <c r="I286" i="64"/>
  <c r="J286" i="64" s="1"/>
  <c r="I285" i="64"/>
  <c r="J285" i="64" s="1"/>
  <c r="M284" i="64"/>
  <c r="I284" i="64"/>
  <c r="J284" i="64" s="1"/>
  <c r="I283" i="64"/>
  <c r="J283" i="64" s="1"/>
  <c r="I282" i="64"/>
  <c r="J282" i="64" s="1"/>
  <c r="I281" i="64"/>
  <c r="J281" i="64" s="1"/>
  <c r="I280" i="64"/>
  <c r="J280" i="64" s="1"/>
  <c r="I279" i="64"/>
  <c r="J279" i="64" s="1"/>
  <c r="I278" i="64"/>
  <c r="M275" i="64"/>
  <c r="I275" i="64"/>
  <c r="J275" i="64" s="1"/>
  <c r="I274" i="64"/>
  <c r="J274" i="64" s="1"/>
  <c r="I273" i="64"/>
  <c r="J273" i="64" s="1"/>
  <c r="I272" i="64"/>
  <c r="J272" i="64" s="1"/>
  <c r="I271" i="64"/>
  <c r="J271" i="64" s="1"/>
  <c r="I270" i="64"/>
  <c r="J270" i="64" s="1"/>
  <c r="I269" i="64"/>
  <c r="J269" i="64" s="1"/>
  <c r="I268" i="64"/>
  <c r="J268" i="64" s="1"/>
  <c r="I267" i="64"/>
  <c r="J267" i="64" s="1"/>
  <c r="I266" i="64"/>
  <c r="J266" i="64" s="1"/>
  <c r="I265" i="64"/>
  <c r="J265" i="64" s="1"/>
  <c r="I264" i="64"/>
  <c r="J264" i="64" s="1"/>
  <c r="I263" i="64"/>
  <c r="J263" i="64" s="1"/>
  <c r="I262" i="64"/>
  <c r="J262" i="64" s="1"/>
  <c r="I261" i="64"/>
  <c r="J261" i="64" s="1"/>
  <c r="I260" i="64"/>
  <c r="J260" i="64" s="1"/>
  <c r="I259" i="64"/>
  <c r="J259" i="64" s="1"/>
  <c r="I258" i="64"/>
  <c r="J258" i="64" s="1"/>
  <c r="I257" i="64"/>
  <c r="J257" i="64" s="1"/>
  <c r="I256" i="64"/>
  <c r="J256" i="64" s="1"/>
  <c r="I255" i="64"/>
  <c r="J255" i="64" s="1"/>
  <c r="I254" i="64"/>
  <c r="J254" i="64" s="1"/>
  <c r="I253" i="64"/>
  <c r="J253" i="64" s="1"/>
  <c r="I252" i="64"/>
  <c r="J252" i="64" s="1"/>
  <c r="I251" i="64"/>
  <c r="J251" i="64" s="1"/>
  <c r="M249" i="64"/>
  <c r="I249" i="64"/>
  <c r="J249" i="64" s="1"/>
  <c r="I248" i="64"/>
  <c r="J248" i="64" s="1"/>
  <c r="I247" i="64"/>
  <c r="J247" i="64" s="1"/>
  <c r="I246" i="64"/>
  <c r="J246" i="64" s="1"/>
  <c r="I245" i="64"/>
  <c r="J245" i="64" s="1"/>
  <c r="I244" i="64"/>
  <c r="J244" i="64" s="1"/>
  <c r="I243" i="64"/>
  <c r="J243" i="64" s="1"/>
  <c r="I242" i="64"/>
  <c r="J242" i="64" s="1"/>
  <c r="I241" i="64"/>
  <c r="J241" i="64" s="1"/>
  <c r="I240" i="64"/>
  <c r="J240" i="64" s="1"/>
  <c r="M238" i="64"/>
  <c r="I238" i="64"/>
  <c r="J238" i="64" s="1"/>
  <c r="I237" i="64"/>
  <c r="J237" i="64" s="1"/>
  <c r="I236" i="64"/>
  <c r="J236" i="64" s="1"/>
  <c r="I235" i="64"/>
  <c r="J235" i="64" s="1"/>
  <c r="I234" i="64"/>
  <c r="J234" i="64" s="1"/>
  <c r="I233" i="64"/>
  <c r="J233" i="64" s="1"/>
  <c r="I232" i="64"/>
  <c r="J232" i="64" s="1"/>
  <c r="I231" i="64"/>
  <c r="J231" i="64" s="1"/>
  <c r="I230" i="64"/>
  <c r="J230" i="64" s="1"/>
  <c r="I229" i="64"/>
  <c r="J229" i="64" s="1"/>
  <c r="M227" i="64"/>
  <c r="I227" i="64"/>
  <c r="J227" i="64" s="1"/>
  <c r="I226" i="64"/>
  <c r="J226" i="64" s="1"/>
  <c r="I225" i="64"/>
  <c r="J225" i="64" s="1"/>
  <c r="I224" i="64"/>
  <c r="J224" i="64" s="1"/>
  <c r="I223" i="64"/>
  <c r="J223" i="64" s="1"/>
  <c r="I222" i="64"/>
  <c r="J222" i="64" s="1"/>
  <c r="I221" i="64"/>
  <c r="J221" i="64" s="1"/>
  <c r="I220" i="64"/>
  <c r="J220" i="64" s="1"/>
  <c r="I219" i="64"/>
  <c r="J219" i="64" s="1"/>
  <c r="I218" i="64"/>
  <c r="J218" i="64" s="1"/>
  <c r="M216" i="64"/>
  <c r="I216" i="64"/>
  <c r="J216" i="64" s="1"/>
  <c r="I215" i="64"/>
  <c r="J215" i="64" s="1"/>
  <c r="I214" i="64"/>
  <c r="J214" i="64" s="1"/>
  <c r="I213" i="64"/>
  <c r="J213" i="64" s="1"/>
  <c r="I212" i="64"/>
  <c r="J212" i="64" s="1"/>
  <c r="I211" i="64"/>
  <c r="J211" i="64" s="1"/>
  <c r="I210" i="64"/>
  <c r="J210" i="64" s="1"/>
  <c r="I209" i="64"/>
  <c r="J209" i="64" s="1"/>
  <c r="I208" i="64"/>
  <c r="J208" i="64" s="1"/>
  <c r="I207" i="64"/>
  <c r="J207" i="64" s="1"/>
  <c r="M205" i="64"/>
  <c r="I205" i="64"/>
  <c r="J205" i="64" s="1"/>
  <c r="I204" i="64"/>
  <c r="J204" i="64" s="1"/>
  <c r="I203" i="64"/>
  <c r="J203" i="64" s="1"/>
  <c r="I202" i="64"/>
  <c r="J202" i="64" s="1"/>
  <c r="I201" i="64"/>
  <c r="J201" i="64" s="1"/>
  <c r="I200" i="64"/>
  <c r="J200" i="64" s="1"/>
  <c r="I199" i="64"/>
  <c r="J199" i="64" s="1"/>
  <c r="M197" i="64"/>
  <c r="I197" i="64"/>
  <c r="J197" i="64" s="1"/>
  <c r="I196" i="64"/>
  <c r="J196" i="64" s="1"/>
  <c r="I195" i="64"/>
  <c r="J195" i="64" s="1"/>
  <c r="I194" i="64"/>
  <c r="J194" i="64" s="1"/>
  <c r="I193" i="64"/>
  <c r="J193" i="64" s="1"/>
  <c r="I192" i="64"/>
  <c r="J192" i="64" s="1"/>
  <c r="I191" i="64"/>
  <c r="J191" i="64" s="1"/>
  <c r="I190" i="64"/>
  <c r="J190" i="64" s="1"/>
  <c r="I189" i="64"/>
  <c r="J189" i="64" s="1"/>
  <c r="I188" i="64"/>
  <c r="J180" i="64"/>
  <c r="B173" i="64"/>
  <c r="H172" i="64"/>
  <c r="H171" i="64"/>
  <c r="H170" i="64"/>
  <c r="H169" i="64"/>
  <c r="H168" i="64"/>
  <c r="H167" i="64"/>
  <c r="H166" i="64"/>
  <c r="H165" i="64"/>
  <c r="H164" i="64"/>
  <c r="H163" i="64"/>
  <c r="H162" i="64"/>
  <c r="H161" i="64"/>
  <c r="H160" i="64"/>
  <c r="H159" i="64"/>
  <c r="H158" i="64"/>
  <c r="H157" i="64"/>
  <c r="H156" i="64"/>
  <c r="H155" i="64"/>
  <c r="H154" i="64"/>
  <c r="H153" i="64"/>
  <c r="H152" i="64"/>
  <c r="H151" i="64"/>
  <c r="H150" i="64"/>
  <c r="H149" i="64"/>
  <c r="H148" i="64"/>
  <c r="H147" i="64"/>
  <c r="H146" i="64"/>
  <c r="H145" i="64"/>
  <c r="H144" i="64"/>
  <c r="H143" i="64"/>
  <c r="H142" i="64"/>
  <c r="H141" i="64"/>
  <c r="H140" i="64"/>
  <c r="H139" i="64"/>
  <c r="H138" i="64"/>
  <c r="H137" i="64"/>
  <c r="H136" i="64"/>
  <c r="H135" i="64"/>
  <c r="H134" i="64"/>
  <c r="H133" i="64"/>
  <c r="H132" i="64"/>
  <c r="H131" i="64"/>
  <c r="H130" i="64"/>
  <c r="H129" i="64"/>
  <c r="H128" i="64"/>
  <c r="H127" i="64"/>
  <c r="H126" i="64"/>
  <c r="H125" i="64"/>
  <c r="H124" i="64"/>
  <c r="H123" i="64"/>
  <c r="H122" i="64"/>
  <c r="H121" i="64"/>
  <c r="H120" i="64"/>
  <c r="H119" i="64"/>
  <c r="H118" i="64"/>
  <c r="H117" i="64"/>
  <c r="H116" i="64"/>
  <c r="H115" i="64"/>
  <c r="H114" i="64"/>
  <c r="H113" i="64"/>
  <c r="H112" i="64"/>
  <c r="H111" i="64"/>
  <c r="H110" i="64"/>
  <c r="H109" i="64"/>
  <c r="H108" i="64"/>
  <c r="H107" i="64"/>
  <c r="H106" i="64"/>
  <c r="H105" i="64"/>
  <c r="H104" i="64"/>
  <c r="H103" i="64"/>
  <c r="H102" i="64"/>
  <c r="H101" i="64"/>
  <c r="H100" i="64"/>
  <c r="H99" i="64"/>
  <c r="H98" i="64"/>
  <c r="H97" i="64"/>
  <c r="H96" i="64"/>
  <c r="H95" i="64"/>
  <c r="H94" i="64"/>
  <c r="H93" i="64"/>
  <c r="H92" i="64"/>
  <c r="H91" i="64"/>
  <c r="H90" i="64"/>
  <c r="H89" i="64"/>
  <c r="H88" i="64"/>
  <c r="H87" i="64"/>
  <c r="H86" i="64"/>
  <c r="H85" i="64"/>
  <c r="H84" i="64"/>
  <c r="H83" i="64"/>
  <c r="H82" i="64"/>
  <c r="H81" i="64"/>
  <c r="H80" i="64"/>
  <c r="H79" i="64"/>
  <c r="H78" i="64"/>
  <c r="H77" i="64"/>
  <c r="H76" i="64"/>
  <c r="H75" i="64"/>
  <c r="H74" i="64"/>
  <c r="C7" i="64"/>
  <c r="C6" i="64"/>
  <c r="C5" i="64"/>
  <c r="C4" i="64"/>
  <c r="J301" i="43"/>
  <c r="J85" i="68" l="1"/>
  <c r="L85" i="68" s="1"/>
  <c r="Q85" i="68" s="1"/>
  <c r="N53" i="66"/>
  <c r="Q53" i="66"/>
  <c r="J129" i="66"/>
  <c r="L129" i="66" s="1"/>
  <c r="J161" i="66"/>
  <c r="L161" i="66" s="1"/>
  <c r="J77" i="66"/>
  <c r="L77" i="66" s="1"/>
  <c r="J109" i="66"/>
  <c r="L109" i="66" s="1"/>
  <c r="Q109" i="66" s="1"/>
  <c r="J117" i="66"/>
  <c r="L117" i="66" s="1"/>
  <c r="Q117" i="66" s="1"/>
  <c r="J33" i="66"/>
  <c r="J145" i="66"/>
  <c r="L145" i="66" s="1"/>
  <c r="Q145" i="66" s="1"/>
  <c r="J125" i="66"/>
  <c r="L125" i="66" s="1"/>
  <c r="Q125" i="66" s="1"/>
  <c r="J169" i="66"/>
  <c r="L169" i="66" s="1"/>
  <c r="J21" i="66"/>
  <c r="J37" i="66"/>
  <c r="J81" i="66"/>
  <c r="L81" i="66" s="1"/>
  <c r="J113" i="66"/>
  <c r="L113" i="66" s="1"/>
  <c r="J89" i="66"/>
  <c r="L89" i="66" s="1"/>
  <c r="Q89" i="66" s="1"/>
  <c r="I303" i="86"/>
  <c r="L275" i="86"/>
  <c r="L29" i="86"/>
  <c r="P29" i="86" s="1"/>
  <c r="J41" i="86"/>
  <c r="J49" i="86"/>
  <c r="L49" i="86" s="1"/>
  <c r="J21" i="86"/>
  <c r="L21" i="86" s="1"/>
  <c r="J37" i="86"/>
  <c r="J45" i="86"/>
  <c r="J25" i="86"/>
  <c r="I303" i="85"/>
  <c r="L284" i="85"/>
  <c r="L29" i="85"/>
  <c r="P29" i="85" s="1"/>
  <c r="J21" i="85"/>
  <c r="J37" i="85"/>
  <c r="L37" i="85" s="1"/>
  <c r="J25" i="85"/>
  <c r="L29" i="84"/>
  <c r="N29" i="84" s="1"/>
  <c r="J33" i="84"/>
  <c r="L33" i="84" s="1"/>
  <c r="J49" i="84"/>
  <c r="L49" i="84" s="1"/>
  <c r="J21" i="84"/>
  <c r="J37" i="84"/>
  <c r="J45" i="84"/>
  <c r="J25" i="84"/>
  <c r="L197" i="83"/>
  <c r="J25" i="83"/>
  <c r="J33" i="83"/>
  <c r="J21" i="83"/>
  <c r="J29" i="83"/>
  <c r="J37" i="83"/>
  <c r="L37" i="83" s="1"/>
  <c r="I303" i="82"/>
  <c r="L284" i="82"/>
  <c r="L227" i="82"/>
  <c r="L29" i="82"/>
  <c r="P29" i="82" s="1"/>
  <c r="J33" i="82"/>
  <c r="J21" i="82"/>
  <c r="J49" i="82"/>
  <c r="L49" i="82" s="1"/>
  <c r="M49" i="82" s="1"/>
  <c r="J37" i="82"/>
  <c r="J45" i="82"/>
  <c r="L45" i="82" s="1"/>
  <c r="J303" i="87"/>
  <c r="N109" i="87"/>
  <c r="P153" i="87"/>
  <c r="N117" i="87"/>
  <c r="N133" i="87"/>
  <c r="P89" i="87"/>
  <c r="N121" i="87"/>
  <c r="P53" i="87"/>
  <c r="N157" i="87"/>
  <c r="P77" i="87"/>
  <c r="P73" i="87"/>
  <c r="N125" i="87"/>
  <c r="P117" i="87"/>
  <c r="P157" i="87"/>
  <c r="P61" i="87"/>
  <c r="P41" i="87"/>
  <c r="N61" i="87"/>
  <c r="M53" i="87"/>
  <c r="M173" i="87" s="1"/>
  <c r="I175" i="87" s="1"/>
  <c r="P29" i="87"/>
  <c r="N41" i="87"/>
  <c r="N25" i="87"/>
  <c r="I303" i="81"/>
  <c r="J25" i="81"/>
  <c r="J21" i="81"/>
  <c r="L21" i="81" s="1"/>
  <c r="J29" i="81"/>
  <c r="L29" i="81" s="1"/>
  <c r="J37" i="81"/>
  <c r="L284" i="80"/>
  <c r="L21" i="80"/>
  <c r="P21" i="80" s="1"/>
  <c r="L37" i="80"/>
  <c r="P37" i="80" s="1"/>
  <c r="J29" i="80"/>
  <c r="L29" i="80" s="1"/>
  <c r="J25" i="80"/>
  <c r="J33" i="80"/>
  <c r="I276" i="79"/>
  <c r="L29" i="79"/>
  <c r="N29" i="79" s="1"/>
  <c r="L37" i="79"/>
  <c r="P37" i="79" s="1"/>
  <c r="J45" i="79"/>
  <c r="J21" i="79"/>
  <c r="J25" i="79"/>
  <c r="L25" i="79" s="1"/>
  <c r="J33" i="78"/>
  <c r="J37" i="78"/>
  <c r="L284" i="77"/>
  <c r="I303" i="77"/>
  <c r="L275" i="77"/>
  <c r="L227" i="77"/>
  <c r="I276" i="77"/>
  <c r="I305" i="77" s="1"/>
  <c r="L197" i="77"/>
  <c r="L33" i="77"/>
  <c r="M33" i="77" s="1"/>
  <c r="J25" i="77"/>
  <c r="J49" i="77"/>
  <c r="L49" i="77" s="1"/>
  <c r="N49" i="77" s="1"/>
  <c r="J21" i="77"/>
  <c r="J29" i="77"/>
  <c r="J37" i="77"/>
  <c r="J45" i="77"/>
  <c r="L45" i="77" s="1"/>
  <c r="I303" i="76"/>
  <c r="J21" i="76"/>
  <c r="J29" i="76"/>
  <c r="L29" i="76" s="1"/>
  <c r="J37" i="76"/>
  <c r="J25" i="76"/>
  <c r="L25" i="76" s="1"/>
  <c r="J33" i="76"/>
  <c r="L284" i="75"/>
  <c r="I276" i="75"/>
  <c r="L197" i="75"/>
  <c r="J33" i="75"/>
  <c r="J21" i="75"/>
  <c r="J37" i="75"/>
  <c r="L37" i="75" s="1"/>
  <c r="J25" i="75"/>
  <c r="L275" i="74"/>
  <c r="L37" i="74"/>
  <c r="P37" i="74" s="1"/>
  <c r="L21" i="74"/>
  <c r="P21" i="74" s="1"/>
  <c r="J29" i="74"/>
  <c r="J25" i="74"/>
  <c r="J29" i="73"/>
  <c r="J37" i="73"/>
  <c r="L37" i="73" s="1"/>
  <c r="J49" i="73"/>
  <c r="L49" i="73" s="1"/>
  <c r="N49" i="73" s="1"/>
  <c r="I303" i="72"/>
  <c r="J21" i="72"/>
  <c r="J29" i="72"/>
  <c r="J37" i="72"/>
  <c r="J45" i="72"/>
  <c r="L284" i="71"/>
  <c r="L197" i="71"/>
  <c r="J73" i="71"/>
  <c r="L73" i="71" s="1"/>
  <c r="J25" i="71"/>
  <c r="J33" i="71"/>
  <c r="J21" i="71"/>
  <c r="J29" i="71"/>
  <c r="J37" i="71"/>
  <c r="J45" i="71"/>
  <c r="L227" i="70"/>
  <c r="L21" i="70"/>
  <c r="M21" i="70" s="1"/>
  <c r="L37" i="70"/>
  <c r="M37" i="70" s="1"/>
  <c r="J49" i="70"/>
  <c r="L49" i="70" s="1"/>
  <c r="L300" i="69"/>
  <c r="L227" i="69"/>
  <c r="L29" i="69"/>
  <c r="J33" i="69"/>
  <c r="J49" i="69"/>
  <c r="L49" i="69" s="1"/>
  <c r="L275" i="66"/>
  <c r="I276" i="66"/>
  <c r="L227" i="66"/>
  <c r="L197" i="66"/>
  <c r="J25" i="66"/>
  <c r="J29" i="66"/>
  <c r="J73" i="66"/>
  <c r="L73" i="66" s="1"/>
  <c r="Q73" i="66" s="1"/>
  <c r="H381" i="6"/>
  <c r="I381" i="6" s="1"/>
  <c r="H349" i="6"/>
  <c r="H46" i="6"/>
  <c r="L205" i="65"/>
  <c r="L227" i="65"/>
  <c r="H55" i="6"/>
  <c r="J169" i="65"/>
  <c r="L169" i="65" s="1"/>
  <c r="J29" i="65"/>
  <c r="H49" i="6" s="1"/>
  <c r="J37" i="65"/>
  <c r="H51" i="6" s="1"/>
  <c r="L292" i="65"/>
  <c r="H550" i="6" s="1"/>
  <c r="J41" i="66"/>
  <c r="J81" i="73"/>
  <c r="L81" i="73" s="1"/>
  <c r="J113" i="73"/>
  <c r="L113" i="73" s="1"/>
  <c r="J145" i="73"/>
  <c r="L145" i="73" s="1"/>
  <c r="J101" i="73"/>
  <c r="L101" i="73" s="1"/>
  <c r="J133" i="73"/>
  <c r="L133" i="73" s="1"/>
  <c r="J165" i="73"/>
  <c r="L165" i="73" s="1"/>
  <c r="J77" i="73"/>
  <c r="L77" i="73" s="1"/>
  <c r="J109" i="73"/>
  <c r="L109" i="73" s="1"/>
  <c r="J141" i="73"/>
  <c r="L141" i="73" s="1"/>
  <c r="J97" i="73"/>
  <c r="L97" i="73" s="1"/>
  <c r="J129" i="73"/>
  <c r="L129" i="73" s="1"/>
  <c r="J161" i="73"/>
  <c r="L161" i="73" s="1"/>
  <c r="J85" i="73"/>
  <c r="L85" i="73" s="1"/>
  <c r="J117" i="73"/>
  <c r="L117" i="73" s="1"/>
  <c r="J149" i="73"/>
  <c r="L149" i="73" s="1"/>
  <c r="J105" i="73"/>
  <c r="L105" i="73" s="1"/>
  <c r="M105" i="73" s="1"/>
  <c r="J137" i="73"/>
  <c r="L137" i="73" s="1"/>
  <c r="J101" i="72"/>
  <c r="L101" i="72" s="1"/>
  <c r="J133" i="72"/>
  <c r="L133" i="72" s="1"/>
  <c r="J165" i="72"/>
  <c r="L165" i="72" s="1"/>
  <c r="M165" i="72" s="1"/>
  <c r="J97" i="72"/>
  <c r="L97" i="72" s="1"/>
  <c r="J129" i="72"/>
  <c r="L129" i="72" s="1"/>
  <c r="J85" i="72"/>
  <c r="L85" i="72" s="1"/>
  <c r="J117" i="72"/>
  <c r="L117" i="72" s="1"/>
  <c r="J149" i="72"/>
  <c r="L149" i="72" s="1"/>
  <c r="N149" i="72" s="1"/>
  <c r="J105" i="72"/>
  <c r="L105" i="72" s="1"/>
  <c r="M105" i="72" s="1"/>
  <c r="J137" i="72"/>
  <c r="L137" i="72" s="1"/>
  <c r="J161" i="72"/>
  <c r="L161" i="72" s="1"/>
  <c r="M161" i="72" s="1"/>
  <c r="J93" i="72"/>
  <c r="L93" i="72" s="1"/>
  <c r="J125" i="72"/>
  <c r="L125" i="72" s="1"/>
  <c r="J157" i="72"/>
  <c r="L157" i="72" s="1"/>
  <c r="J85" i="71"/>
  <c r="L85" i="71" s="1"/>
  <c r="J117" i="71"/>
  <c r="L117" i="71" s="1"/>
  <c r="J149" i="71"/>
  <c r="L149" i="71" s="1"/>
  <c r="J105" i="71"/>
  <c r="L105" i="71" s="1"/>
  <c r="J137" i="71"/>
  <c r="L137" i="71" s="1"/>
  <c r="J93" i="71"/>
  <c r="L93" i="71" s="1"/>
  <c r="J125" i="71"/>
  <c r="L125" i="71" s="1"/>
  <c r="J157" i="71"/>
  <c r="L157" i="71" s="1"/>
  <c r="P157" i="71" s="1"/>
  <c r="J81" i="71"/>
  <c r="L81" i="71" s="1"/>
  <c r="P81" i="71" s="1"/>
  <c r="J113" i="71"/>
  <c r="L113" i="71" s="1"/>
  <c r="J145" i="71"/>
  <c r="L145" i="71" s="1"/>
  <c r="J101" i="71"/>
  <c r="L101" i="71" s="1"/>
  <c r="J133" i="71"/>
  <c r="L133" i="71" s="1"/>
  <c r="J165" i="71"/>
  <c r="L165" i="71" s="1"/>
  <c r="J89" i="71"/>
  <c r="L89" i="71" s="1"/>
  <c r="J121" i="71"/>
  <c r="L121" i="71" s="1"/>
  <c r="N121" i="71" s="1"/>
  <c r="J153" i="71"/>
  <c r="L153" i="71" s="1"/>
  <c r="P153" i="71" s="1"/>
  <c r="J81" i="70"/>
  <c r="L81" i="70" s="1"/>
  <c r="J113" i="70"/>
  <c r="L113" i="70" s="1"/>
  <c r="J145" i="70"/>
  <c r="L145" i="70" s="1"/>
  <c r="J93" i="70"/>
  <c r="L93" i="70" s="1"/>
  <c r="J101" i="70"/>
  <c r="L101" i="70" s="1"/>
  <c r="J133" i="70"/>
  <c r="L133" i="70" s="1"/>
  <c r="J165" i="70"/>
  <c r="L165" i="70" s="1"/>
  <c r="J89" i="70"/>
  <c r="L89" i="70" s="1"/>
  <c r="N89" i="70" s="1"/>
  <c r="J121" i="70"/>
  <c r="L121" i="70" s="1"/>
  <c r="J153" i="70"/>
  <c r="L153" i="70" s="1"/>
  <c r="J109" i="70"/>
  <c r="L109" i="70" s="1"/>
  <c r="J141" i="70"/>
  <c r="L141" i="70" s="1"/>
  <c r="J97" i="70"/>
  <c r="L97" i="70" s="1"/>
  <c r="J129" i="70"/>
  <c r="L129" i="70" s="1"/>
  <c r="J161" i="70"/>
  <c r="L161" i="70" s="1"/>
  <c r="J77" i="70"/>
  <c r="L77" i="70" s="1"/>
  <c r="P77" i="70" s="1"/>
  <c r="J85" i="70"/>
  <c r="L85" i="70" s="1"/>
  <c r="J117" i="70"/>
  <c r="L117" i="70" s="1"/>
  <c r="J149" i="70"/>
  <c r="L149" i="70" s="1"/>
  <c r="J105" i="69"/>
  <c r="L105" i="69" s="1"/>
  <c r="J77" i="69"/>
  <c r="L77" i="69" s="1"/>
  <c r="J137" i="69"/>
  <c r="L137" i="69" s="1"/>
  <c r="J109" i="69"/>
  <c r="L109" i="69" s="1"/>
  <c r="M109" i="69" s="1"/>
  <c r="J129" i="69"/>
  <c r="L129" i="69" s="1"/>
  <c r="J145" i="69"/>
  <c r="L145" i="69" s="1"/>
  <c r="J97" i="68"/>
  <c r="L97" i="68" s="1"/>
  <c r="J129" i="68"/>
  <c r="L129" i="68" s="1"/>
  <c r="Q129" i="68" s="1"/>
  <c r="J77" i="68"/>
  <c r="L77" i="68" s="1"/>
  <c r="Q77" i="68" s="1"/>
  <c r="J117" i="68"/>
  <c r="L117" i="68" s="1"/>
  <c r="J161" i="68"/>
  <c r="L161" i="68" s="1"/>
  <c r="Q161" i="68" s="1"/>
  <c r="J105" i="68"/>
  <c r="L105" i="68" s="1"/>
  <c r="J149" i="68"/>
  <c r="L149" i="68" s="1"/>
  <c r="Q149" i="68" s="1"/>
  <c r="J93" i="68"/>
  <c r="L93" i="68" s="1"/>
  <c r="J125" i="68"/>
  <c r="L125" i="68" s="1"/>
  <c r="J137" i="68"/>
  <c r="L137" i="68" s="1"/>
  <c r="Q137" i="68" s="1"/>
  <c r="J81" i="68"/>
  <c r="L81" i="68" s="1"/>
  <c r="J113" i="68"/>
  <c r="L113" i="68" s="1"/>
  <c r="J69" i="68"/>
  <c r="L69" i="68" s="1"/>
  <c r="J145" i="68"/>
  <c r="L145" i="68" s="1"/>
  <c r="J57" i="68"/>
  <c r="L57" i="68" s="1"/>
  <c r="J89" i="68"/>
  <c r="L89" i="68" s="1"/>
  <c r="L216" i="86"/>
  <c r="I276" i="85"/>
  <c r="I305" i="85" s="1"/>
  <c r="I276" i="82"/>
  <c r="I305" i="82" s="1"/>
  <c r="I276" i="80"/>
  <c r="I276" i="74"/>
  <c r="L216" i="69"/>
  <c r="I276" i="65"/>
  <c r="J157" i="68"/>
  <c r="L157" i="68" s="1"/>
  <c r="J101" i="68"/>
  <c r="L101" i="68" s="1"/>
  <c r="J109" i="68"/>
  <c r="L109" i="68" s="1"/>
  <c r="Q109" i="68" s="1"/>
  <c r="J121" i="68"/>
  <c r="L121" i="68" s="1"/>
  <c r="N121" i="68" s="1"/>
  <c r="J133" i="68"/>
  <c r="L133" i="68" s="1"/>
  <c r="Q133" i="68" s="1"/>
  <c r="J61" i="68"/>
  <c r="L61" i="68" s="1"/>
  <c r="J73" i="68"/>
  <c r="L73" i="68" s="1"/>
  <c r="J141" i="68"/>
  <c r="L141" i="68" s="1"/>
  <c r="J153" i="68"/>
  <c r="L153" i="68" s="1"/>
  <c r="J165" i="68"/>
  <c r="L165" i="68" s="1"/>
  <c r="J33" i="67"/>
  <c r="L33" i="67" s="1"/>
  <c r="J77" i="67"/>
  <c r="L77" i="67" s="1"/>
  <c r="J37" i="67"/>
  <c r="J45" i="67"/>
  <c r="L45" i="67" s="1"/>
  <c r="J65" i="67"/>
  <c r="L65" i="67" s="1"/>
  <c r="M65" i="67" s="1"/>
  <c r="J97" i="67"/>
  <c r="L97" i="67" s="1"/>
  <c r="M97" i="67" s="1"/>
  <c r="J129" i="67"/>
  <c r="L129" i="67" s="1"/>
  <c r="J161" i="67"/>
  <c r="L161" i="67" s="1"/>
  <c r="M161" i="67" s="1"/>
  <c r="L292" i="67"/>
  <c r="L275" i="67"/>
  <c r="L216" i="67"/>
  <c r="L238" i="67"/>
  <c r="J25" i="67"/>
  <c r="J61" i="67"/>
  <c r="L61" i="67" s="1"/>
  <c r="N61" i="67" s="1"/>
  <c r="J73" i="67"/>
  <c r="L73" i="67" s="1"/>
  <c r="J105" i="67"/>
  <c r="L105" i="67" s="1"/>
  <c r="P105" i="67" s="1"/>
  <c r="I303" i="67"/>
  <c r="J41" i="67"/>
  <c r="J49" i="67"/>
  <c r="L49" i="67" s="1"/>
  <c r="J169" i="67"/>
  <c r="L169" i="67" s="1"/>
  <c r="L205" i="67"/>
  <c r="J81" i="67"/>
  <c r="L81" i="67" s="1"/>
  <c r="M81" i="67" s="1"/>
  <c r="J145" i="67"/>
  <c r="L145" i="67" s="1"/>
  <c r="N145" i="67" s="1"/>
  <c r="L227" i="67"/>
  <c r="J57" i="67"/>
  <c r="L57" i="67" s="1"/>
  <c r="P57" i="67" s="1"/>
  <c r="J69" i="67"/>
  <c r="L69" i="67" s="1"/>
  <c r="J101" i="67"/>
  <c r="L101" i="67" s="1"/>
  <c r="J133" i="67"/>
  <c r="L133" i="67" s="1"/>
  <c r="J21" i="67"/>
  <c r="J29" i="67"/>
  <c r="L29" i="67" s="1"/>
  <c r="J89" i="67"/>
  <c r="L89" i="67" s="1"/>
  <c r="J45" i="85"/>
  <c r="L45" i="85" s="1"/>
  <c r="L37" i="66"/>
  <c r="L45" i="86"/>
  <c r="P45" i="86" s="1"/>
  <c r="J49" i="85"/>
  <c r="L49" i="85" s="1"/>
  <c r="P49" i="85" s="1"/>
  <c r="J41" i="85"/>
  <c r="L45" i="84"/>
  <c r="P45" i="84" s="1"/>
  <c r="J41" i="84"/>
  <c r="L41" i="84" s="1"/>
  <c r="J41" i="83"/>
  <c r="J49" i="83"/>
  <c r="L49" i="83" s="1"/>
  <c r="N49" i="83" s="1"/>
  <c r="J45" i="83"/>
  <c r="L45" i="83" s="1"/>
  <c r="J41" i="82"/>
  <c r="L173" i="87"/>
  <c r="I173" i="87" s="1"/>
  <c r="J49" i="81"/>
  <c r="L49" i="81" s="1"/>
  <c r="N49" i="81" s="1"/>
  <c r="J45" i="81"/>
  <c r="J41" i="81"/>
  <c r="L41" i="81" s="1"/>
  <c r="J45" i="80"/>
  <c r="J41" i="79"/>
  <c r="L41" i="79" s="1"/>
  <c r="J41" i="78"/>
  <c r="J49" i="78"/>
  <c r="L49" i="78" s="1"/>
  <c r="M49" i="78" s="1"/>
  <c r="J45" i="78"/>
  <c r="J41" i="77"/>
  <c r="J41" i="76"/>
  <c r="J49" i="76"/>
  <c r="L49" i="76" s="1"/>
  <c r="P49" i="76" s="1"/>
  <c r="J45" i="76"/>
  <c r="J41" i="75"/>
  <c r="J49" i="75"/>
  <c r="L49" i="75" s="1"/>
  <c r="M49" i="75" s="1"/>
  <c r="J45" i="75"/>
  <c r="J41" i="74"/>
  <c r="L41" i="74" s="1"/>
  <c r="J45" i="73"/>
  <c r="J41" i="71"/>
  <c r="L41" i="71" s="1"/>
  <c r="J49" i="71"/>
  <c r="L49" i="71" s="1"/>
  <c r="P49" i="71" s="1"/>
  <c r="J45" i="70"/>
  <c r="J41" i="68"/>
  <c r="L41" i="68" s="1"/>
  <c r="Q41" i="68" s="1"/>
  <c r="N113" i="66"/>
  <c r="J101" i="66"/>
  <c r="L101" i="66" s="1"/>
  <c r="J141" i="66"/>
  <c r="L141" i="66" s="1"/>
  <c r="J153" i="66"/>
  <c r="L153" i="66" s="1"/>
  <c r="Q153" i="66" s="1"/>
  <c r="J165" i="66"/>
  <c r="L165" i="66" s="1"/>
  <c r="J97" i="66"/>
  <c r="L97" i="66" s="1"/>
  <c r="Q97" i="66" s="1"/>
  <c r="J137" i="66"/>
  <c r="L137" i="66" s="1"/>
  <c r="Q137" i="66" s="1"/>
  <c r="J149" i="66"/>
  <c r="L149" i="66" s="1"/>
  <c r="Q149" i="66" s="1"/>
  <c r="J85" i="66"/>
  <c r="L85" i="66" s="1"/>
  <c r="J121" i="66"/>
  <c r="L121" i="66" s="1"/>
  <c r="J105" i="66"/>
  <c r="L105" i="66" s="1"/>
  <c r="J157" i="66"/>
  <c r="L157" i="66" s="1"/>
  <c r="Q157" i="66" s="1"/>
  <c r="J93" i="66"/>
  <c r="L93" i="66" s="1"/>
  <c r="N93" i="66" s="1"/>
  <c r="J133" i="66"/>
  <c r="L133" i="66" s="1"/>
  <c r="Q133" i="66" s="1"/>
  <c r="J305" i="87"/>
  <c r="O173" i="85"/>
  <c r="I178" i="85" s="1"/>
  <c r="O173" i="81"/>
  <c r="J178" i="81" s="1"/>
  <c r="O173" i="73"/>
  <c r="J178" i="73" s="1"/>
  <c r="O173" i="71"/>
  <c r="J178" i="71" s="1"/>
  <c r="O173" i="70"/>
  <c r="O173" i="66"/>
  <c r="J85" i="65"/>
  <c r="L85" i="65" s="1"/>
  <c r="Q85" i="65" s="1"/>
  <c r="J117" i="65"/>
  <c r="L117" i="65" s="1"/>
  <c r="J149" i="65"/>
  <c r="L149" i="65" s="1"/>
  <c r="M113" i="67"/>
  <c r="N113" i="67"/>
  <c r="N97" i="67"/>
  <c r="M129" i="67"/>
  <c r="N129" i="67"/>
  <c r="M145" i="67"/>
  <c r="J117" i="67"/>
  <c r="L117" i="67" s="1"/>
  <c r="J157" i="67"/>
  <c r="L157" i="67" s="1"/>
  <c r="N157" i="67" s="1"/>
  <c r="J141" i="67"/>
  <c r="L141" i="67" s="1"/>
  <c r="J85" i="67"/>
  <c r="L85" i="67" s="1"/>
  <c r="P85" i="67" s="1"/>
  <c r="J125" i="67"/>
  <c r="L125" i="67" s="1"/>
  <c r="M125" i="67" s="1"/>
  <c r="J109" i="67"/>
  <c r="L109" i="67" s="1"/>
  <c r="P109" i="67" s="1"/>
  <c r="J153" i="67"/>
  <c r="L153" i="67" s="1"/>
  <c r="M153" i="67" s="1"/>
  <c r="J93" i="67"/>
  <c r="L93" i="67" s="1"/>
  <c r="J137" i="67"/>
  <c r="L137" i="67" s="1"/>
  <c r="J121" i="67"/>
  <c r="L121" i="67" s="1"/>
  <c r="J165" i="67"/>
  <c r="L165" i="67" s="1"/>
  <c r="J41" i="65"/>
  <c r="J65" i="65"/>
  <c r="J97" i="65"/>
  <c r="L97" i="65" s="1"/>
  <c r="Q97" i="65" s="1"/>
  <c r="J129" i="65"/>
  <c r="L129" i="65" s="1"/>
  <c r="J73" i="65"/>
  <c r="L73" i="65" s="1"/>
  <c r="Q73" i="65" s="1"/>
  <c r="J105" i="65"/>
  <c r="L105" i="65" s="1"/>
  <c r="Q105" i="65" s="1"/>
  <c r="J137" i="65"/>
  <c r="L137" i="65" s="1"/>
  <c r="J61" i="65"/>
  <c r="J93" i="65"/>
  <c r="L93" i="65" s="1"/>
  <c r="J125" i="65"/>
  <c r="L125" i="65" s="1"/>
  <c r="J157" i="65"/>
  <c r="L157" i="65" s="1"/>
  <c r="Q157" i="65" s="1"/>
  <c r="J49" i="65"/>
  <c r="J81" i="65"/>
  <c r="L81" i="65" s="1"/>
  <c r="Q81" i="65" s="1"/>
  <c r="J113" i="65"/>
  <c r="L113" i="65" s="1"/>
  <c r="J145" i="65"/>
  <c r="L145" i="65" s="1"/>
  <c r="J69" i="65"/>
  <c r="J101" i="65"/>
  <c r="L101" i="65" s="1"/>
  <c r="J133" i="65"/>
  <c r="L133" i="65" s="1"/>
  <c r="J165" i="65"/>
  <c r="L165" i="65" s="1"/>
  <c r="Q165" i="65" s="1"/>
  <c r="J57" i="65"/>
  <c r="J89" i="65"/>
  <c r="L89" i="65" s="1"/>
  <c r="Q89" i="65" s="1"/>
  <c r="J121" i="65"/>
  <c r="L121" i="65" s="1"/>
  <c r="J153" i="65"/>
  <c r="L153" i="65" s="1"/>
  <c r="J77" i="65"/>
  <c r="L77" i="65" s="1"/>
  <c r="J109" i="65"/>
  <c r="L109" i="65" s="1"/>
  <c r="J141" i="65"/>
  <c r="L141" i="65" s="1"/>
  <c r="J45" i="65"/>
  <c r="J161" i="65"/>
  <c r="L161" i="65" s="1"/>
  <c r="P93" i="86"/>
  <c r="N93" i="86"/>
  <c r="M93" i="86"/>
  <c r="P121" i="86"/>
  <c r="N121" i="86"/>
  <c r="M121" i="86"/>
  <c r="P169" i="86"/>
  <c r="N169" i="86"/>
  <c r="M169" i="86"/>
  <c r="M33" i="86"/>
  <c r="N33" i="86"/>
  <c r="P33" i="86"/>
  <c r="P53" i="86"/>
  <c r="N53" i="86"/>
  <c r="M53" i="86"/>
  <c r="J188" i="86"/>
  <c r="L197" i="86" s="1"/>
  <c r="I276" i="86"/>
  <c r="I305" i="86" s="1"/>
  <c r="M81" i="86"/>
  <c r="N81" i="86"/>
  <c r="P81" i="86"/>
  <c r="P105" i="86"/>
  <c r="N105" i="86"/>
  <c r="M105" i="86"/>
  <c r="P153" i="86"/>
  <c r="N153" i="86"/>
  <c r="M153" i="86"/>
  <c r="M65" i="86"/>
  <c r="N65" i="86"/>
  <c r="P65" i="86"/>
  <c r="P77" i="86"/>
  <c r="N77" i="86"/>
  <c r="M77" i="86"/>
  <c r="P89" i="86"/>
  <c r="N89" i="86"/>
  <c r="M89" i="86"/>
  <c r="L227" i="86"/>
  <c r="L284" i="86"/>
  <c r="P137" i="86"/>
  <c r="N137" i="86"/>
  <c r="M137" i="86"/>
  <c r="N29" i="86"/>
  <c r="P101" i="86"/>
  <c r="N101" i="86"/>
  <c r="M101" i="86"/>
  <c r="P117" i="86"/>
  <c r="N117" i="86"/>
  <c r="M117" i="86"/>
  <c r="P133" i="86"/>
  <c r="N133" i="86"/>
  <c r="M133" i="86"/>
  <c r="P149" i="86"/>
  <c r="N149" i="86"/>
  <c r="M149" i="86"/>
  <c r="P165" i="86"/>
  <c r="N165" i="86"/>
  <c r="M165" i="86"/>
  <c r="M49" i="86"/>
  <c r="N49" i="86"/>
  <c r="P49" i="86"/>
  <c r="P61" i="86"/>
  <c r="N61" i="86"/>
  <c r="M61" i="86"/>
  <c r="P73" i="86"/>
  <c r="N73" i="86"/>
  <c r="M73" i="86"/>
  <c r="L37" i="86"/>
  <c r="P85" i="86"/>
  <c r="N85" i="86"/>
  <c r="M85" i="86"/>
  <c r="P57" i="86"/>
  <c r="N57" i="86"/>
  <c r="M57" i="86"/>
  <c r="M97" i="86"/>
  <c r="N97" i="86"/>
  <c r="P97" i="86"/>
  <c r="P109" i="86"/>
  <c r="N109" i="86"/>
  <c r="M109" i="86"/>
  <c r="P125" i="86"/>
  <c r="N125" i="86"/>
  <c r="M125" i="86"/>
  <c r="P141" i="86"/>
  <c r="N141" i="86"/>
  <c r="M141" i="86"/>
  <c r="P157" i="86"/>
  <c r="N157" i="86"/>
  <c r="M157" i="86"/>
  <c r="L205" i="86"/>
  <c r="J178" i="86"/>
  <c r="I178" i="86"/>
  <c r="P69" i="86"/>
  <c r="N69" i="86"/>
  <c r="M69" i="86"/>
  <c r="P113" i="86"/>
  <c r="P129" i="86"/>
  <c r="P145" i="86"/>
  <c r="P161" i="86"/>
  <c r="J303" i="86"/>
  <c r="M129" i="85"/>
  <c r="N129" i="85"/>
  <c r="P129" i="85"/>
  <c r="P137" i="85"/>
  <c r="N137" i="85"/>
  <c r="M137" i="85"/>
  <c r="P149" i="85"/>
  <c r="N149" i="85"/>
  <c r="M149" i="85"/>
  <c r="L25" i="85"/>
  <c r="M81" i="85"/>
  <c r="N81" i="85"/>
  <c r="P81" i="85"/>
  <c r="P89" i="85"/>
  <c r="N89" i="85"/>
  <c r="M89" i="85"/>
  <c r="P101" i="85"/>
  <c r="N101" i="85"/>
  <c r="M101" i="85"/>
  <c r="P125" i="85"/>
  <c r="N125" i="85"/>
  <c r="M125" i="85"/>
  <c r="L216" i="85"/>
  <c r="L238" i="85"/>
  <c r="P53" i="85"/>
  <c r="N53" i="85"/>
  <c r="M53" i="85"/>
  <c r="P77" i="85"/>
  <c r="N77" i="85"/>
  <c r="M77" i="85"/>
  <c r="M161" i="85"/>
  <c r="N161" i="85"/>
  <c r="P161" i="85"/>
  <c r="P169" i="85"/>
  <c r="N169" i="85"/>
  <c r="M169" i="85"/>
  <c r="J276" i="85"/>
  <c r="L205" i="85"/>
  <c r="L275" i="85"/>
  <c r="M113" i="85"/>
  <c r="N113" i="85"/>
  <c r="P113" i="85"/>
  <c r="P121" i="85"/>
  <c r="N121" i="85"/>
  <c r="M121" i="85"/>
  <c r="P133" i="85"/>
  <c r="N133" i="85"/>
  <c r="M133" i="85"/>
  <c r="P157" i="85"/>
  <c r="N157" i="85"/>
  <c r="M157" i="85"/>
  <c r="L33" i="85"/>
  <c r="M65" i="85"/>
  <c r="N65" i="85"/>
  <c r="P65" i="85"/>
  <c r="P73" i="85"/>
  <c r="N73" i="85"/>
  <c r="M73" i="85"/>
  <c r="P85" i="85"/>
  <c r="N85" i="85"/>
  <c r="M85" i="85"/>
  <c r="P109" i="85"/>
  <c r="N109" i="85"/>
  <c r="M109" i="85"/>
  <c r="L300" i="85"/>
  <c r="L21" i="85"/>
  <c r="P61" i="85"/>
  <c r="N61" i="85"/>
  <c r="M61" i="85"/>
  <c r="M145" i="85"/>
  <c r="N145" i="85"/>
  <c r="P145" i="85"/>
  <c r="P153" i="85"/>
  <c r="N153" i="85"/>
  <c r="M153" i="85"/>
  <c r="P165" i="85"/>
  <c r="N165" i="85"/>
  <c r="M165" i="85"/>
  <c r="L197" i="85"/>
  <c r="L227" i="85"/>
  <c r="N29" i="85"/>
  <c r="M29" i="85"/>
  <c r="M97" i="85"/>
  <c r="N97" i="85"/>
  <c r="P97" i="85"/>
  <c r="P105" i="85"/>
  <c r="N105" i="85"/>
  <c r="M105" i="85"/>
  <c r="P117" i="85"/>
  <c r="N117" i="85"/>
  <c r="M117" i="85"/>
  <c r="P141" i="85"/>
  <c r="N141" i="85"/>
  <c r="M141" i="85"/>
  <c r="P57" i="85"/>
  <c r="N57" i="85"/>
  <c r="M57" i="85"/>
  <c r="P69" i="85"/>
  <c r="N69" i="85"/>
  <c r="M69" i="85"/>
  <c r="P93" i="85"/>
  <c r="N93" i="85"/>
  <c r="M93" i="85"/>
  <c r="J303" i="85"/>
  <c r="M49" i="84"/>
  <c r="N49" i="84"/>
  <c r="P49" i="84"/>
  <c r="P61" i="84"/>
  <c r="N61" i="84"/>
  <c r="M61" i="84"/>
  <c r="M145" i="84"/>
  <c r="N145" i="84"/>
  <c r="P145" i="84"/>
  <c r="P153" i="84"/>
  <c r="N153" i="84"/>
  <c r="M153" i="84"/>
  <c r="P165" i="84"/>
  <c r="N165" i="84"/>
  <c r="M165" i="84"/>
  <c r="L275" i="84"/>
  <c r="P29" i="84"/>
  <c r="P105" i="84"/>
  <c r="N105" i="84"/>
  <c r="M105" i="84"/>
  <c r="P117" i="84"/>
  <c r="N117" i="84"/>
  <c r="M117" i="84"/>
  <c r="P141" i="84"/>
  <c r="N141" i="84"/>
  <c r="M141" i="84"/>
  <c r="L37" i="84"/>
  <c r="P57" i="84"/>
  <c r="N57" i="84"/>
  <c r="M57" i="84"/>
  <c r="P69" i="84"/>
  <c r="N69" i="84"/>
  <c r="M69" i="84"/>
  <c r="M81" i="84"/>
  <c r="N81" i="84"/>
  <c r="P81" i="84"/>
  <c r="P93" i="84"/>
  <c r="N93" i="84"/>
  <c r="M93" i="84"/>
  <c r="J178" i="84"/>
  <c r="I178" i="84"/>
  <c r="M129" i="84"/>
  <c r="N129" i="84"/>
  <c r="P129" i="84"/>
  <c r="P137" i="84"/>
  <c r="N137" i="84"/>
  <c r="M137" i="84"/>
  <c r="P149" i="84"/>
  <c r="N149" i="84"/>
  <c r="M149" i="84"/>
  <c r="L292" i="84"/>
  <c r="L25" i="84"/>
  <c r="P89" i="84"/>
  <c r="N89" i="84"/>
  <c r="M89" i="84"/>
  <c r="P101" i="84"/>
  <c r="N101" i="84"/>
  <c r="M101" i="84"/>
  <c r="M113" i="84"/>
  <c r="P113" i="84"/>
  <c r="N113" i="84"/>
  <c r="P125" i="84"/>
  <c r="N125" i="84"/>
  <c r="M125" i="84"/>
  <c r="I276" i="84"/>
  <c r="L216" i="84"/>
  <c r="P53" i="84"/>
  <c r="N53" i="84"/>
  <c r="M53" i="84"/>
  <c r="M65" i="84"/>
  <c r="P65" i="84"/>
  <c r="N65" i="84"/>
  <c r="P77" i="84"/>
  <c r="N77" i="84"/>
  <c r="M77" i="84"/>
  <c r="M161" i="84"/>
  <c r="N161" i="84"/>
  <c r="P161" i="84"/>
  <c r="P169" i="84"/>
  <c r="N169" i="84"/>
  <c r="M169" i="84"/>
  <c r="L227" i="84"/>
  <c r="P121" i="84"/>
  <c r="N121" i="84"/>
  <c r="M121" i="84"/>
  <c r="P133" i="84"/>
  <c r="N133" i="84"/>
  <c r="M133" i="84"/>
  <c r="P157" i="84"/>
  <c r="N157" i="84"/>
  <c r="M157" i="84"/>
  <c r="J276" i="84"/>
  <c r="L197" i="84"/>
  <c r="L238" i="84"/>
  <c r="I303" i="84"/>
  <c r="P73" i="84"/>
  <c r="N73" i="84"/>
  <c r="M73" i="84"/>
  <c r="P85" i="84"/>
  <c r="N85" i="84"/>
  <c r="M85" i="84"/>
  <c r="M97" i="84"/>
  <c r="N97" i="84"/>
  <c r="P97" i="84"/>
  <c r="P109" i="84"/>
  <c r="N109" i="84"/>
  <c r="M109" i="84"/>
  <c r="L284" i="84"/>
  <c r="J303" i="84"/>
  <c r="M53" i="83"/>
  <c r="P53" i="83"/>
  <c r="N53" i="83"/>
  <c r="M85" i="83"/>
  <c r="P85" i="83"/>
  <c r="N85" i="83"/>
  <c r="M117" i="83"/>
  <c r="P117" i="83"/>
  <c r="N117" i="83"/>
  <c r="P149" i="83"/>
  <c r="M149" i="83"/>
  <c r="N149" i="83"/>
  <c r="I276" i="83"/>
  <c r="L284" i="83"/>
  <c r="P73" i="83"/>
  <c r="N73" i="83"/>
  <c r="M73" i="83"/>
  <c r="P105" i="83"/>
  <c r="N105" i="83"/>
  <c r="M105" i="83"/>
  <c r="P137" i="83"/>
  <c r="N137" i="83"/>
  <c r="M137" i="83"/>
  <c r="P169" i="83"/>
  <c r="N169" i="83"/>
  <c r="M169" i="83"/>
  <c r="P61" i="83"/>
  <c r="N61" i="83"/>
  <c r="M61" i="83"/>
  <c r="P93" i="83"/>
  <c r="N93" i="83"/>
  <c r="M93" i="83"/>
  <c r="P125" i="83"/>
  <c r="N125" i="83"/>
  <c r="M125" i="83"/>
  <c r="P157" i="83"/>
  <c r="N157" i="83"/>
  <c r="M157" i="83"/>
  <c r="J178" i="83"/>
  <c r="I178" i="83"/>
  <c r="L33" i="83"/>
  <c r="M81" i="83"/>
  <c r="N81" i="83"/>
  <c r="P81" i="83"/>
  <c r="M113" i="83"/>
  <c r="P113" i="83"/>
  <c r="N113" i="83"/>
  <c r="M145" i="83"/>
  <c r="N145" i="83"/>
  <c r="P145" i="83"/>
  <c r="L216" i="83"/>
  <c r="L238" i="83"/>
  <c r="L275" i="83"/>
  <c r="L292" i="83"/>
  <c r="L300" i="83"/>
  <c r="M69" i="83"/>
  <c r="P69" i="83"/>
  <c r="N69" i="83"/>
  <c r="P101" i="83"/>
  <c r="M101" i="83"/>
  <c r="N101" i="83"/>
  <c r="M133" i="83"/>
  <c r="P133" i="83"/>
  <c r="N133" i="83"/>
  <c r="P165" i="83"/>
  <c r="M165" i="83"/>
  <c r="N165" i="83"/>
  <c r="P57" i="83"/>
  <c r="N57" i="83"/>
  <c r="M57" i="83"/>
  <c r="P89" i="83"/>
  <c r="N89" i="83"/>
  <c r="M89" i="83"/>
  <c r="P121" i="83"/>
  <c r="N121" i="83"/>
  <c r="M121" i="83"/>
  <c r="P153" i="83"/>
  <c r="N153" i="83"/>
  <c r="M153" i="83"/>
  <c r="P77" i="83"/>
  <c r="N77" i="83"/>
  <c r="M77" i="83"/>
  <c r="P109" i="83"/>
  <c r="N109" i="83"/>
  <c r="M109" i="83"/>
  <c r="P141" i="83"/>
  <c r="N141" i="83"/>
  <c r="M141" i="83"/>
  <c r="L21" i="83"/>
  <c r="L29" i="83"/>
  <c r="M65" i="83"/>
  <c r="N65" i="83"/>
  <c r="P65" i="83"/>
  <c r="M97" i="83"/>
  <c r="N97" i="83"/>
  <c r="P97" i="83"/>
  <c r="M129" i="83"/>
  <c r="N129" i="83"/>
  <c r="P129" i="83"/>
  <c r="M161" i="83"/>
  <c r="P161" i="83"/>
  <c r="N161" i="83"/>
  <c r="L227" i="83"/>
  <c r="I303" i="83"/>
  <c r="J303" i="83"/>
  <c r="J276" i="83"/>
  <c r="J305" i="83" s="1"/>
  <c r="J178" i="82"/>
  <c r="I178" i="82"/>
  <c r="P53" i="82"/>
  <c r="N53" i="82"/>
  <c r="M53" i="82"/>
  <c r="P77" i="82"/>
  <c r="N77" i="82"/>
  <c r="M77" i="82"/>
  <c r="M161" i="82"/>
  <c r="N161" i="82"/>
  <c r="P161" i="82"/>
  <c r="P169" i="82"/>
  <c r="N169" i="82"/>
  <c r="M169" i="82"/>
  <c r="L300" i="82"/>
  <c r="L41" i="82"/>
  <c r="M113" i="82"/>
  <c r="P113" i="82"/>
  <c r="N113" i="82"/>
  <c r="P121" i="82"/>
  <c r="N121" i="82"/>
  <c r="M121" i="82"/>
  <c r="P133" i="82"/>
  <c r="N133" i="82"/>
  <c r="M133" i="82"/>
  <c r="P157" i="82"/>
  <c r="N157" i="82"/>
  <c r="M157" i="82"/>
  <c r="J276" i="82"/>
  <c r="L197" i="82"/>
  <c r="L21" i="82"/>
  <c r="P61" i="82"/>
  <c r="N61" i="82"/>
  <c r="M61" i="82"/>
  <c r="M145" i="82"/>
  <c r="N145" i="82"/>
  <c r="P145" i="82"/>
  <c r="P153" i="82"/>
  <c r="N153" i="82"/>
  <c r="M153" i="82"/>
  <c r="P165" i="82"/>
  <c r="N165" i="82"/>
  <c r="M165" i="82"/>
  <c r="L33" i="82"/>
  <c r="M65" i="82"/>
  <c r="N65" i="82"/>
  <c r="P65" i="82"/>
  <c r="P73" i="82"/>
  <c r="N73" i="82"/>
  <c r="M73" i="82"/>
  <c r="P85" i="82"/>
  <c r="N85" i="82"/>
  <c r="M85" i="82"/>
  <c r="P109" i="82"/>
  <c r="N109" i="82"/>
  <c r="M109" i="82"/>
  <c r="N29" i="82"/>
  <c r="M97" i="82"/>
  <c r="N97" i="82"/>
  <c r="P97" i="82"/>
  <c r="P105" i="82"/>
  <c r="N105" i="82"/>
  <c r="M105" i="82"/>
  <c r="P117" i="82"/>
  <c r="N117" i="82"/>
  <c r="M117" i="82"/>
  <c r="P141" i="82"/>
  <c r="N141" i="82"/>
  <c r="M141" i="82"/>
  <c r="L37" i="82"/>
  <c r="N49" i="82"/>
  <c r="P49" i="82"/>
  <c r="P57" i="82"/>
  <c r="N57" i="82"/>
  <c r="M57" i="82"/>
  <c r="P69" i="82"/>
  <c r="N69" i="82"/>
  <c r="M69" i="82"/>
  <c r="P93" i="82"/>
  <c r="N93" i="82"/>
  <c r="M93" i="82"/>
  <c r="M129" i="82"/>
  <c r="N129" i="82"/>
  <c r="P129" i="82"/>
  <c r="P137" i="82"/>
  <c r="N137" i="82"/>
  <c r="M137" i="82"/>
  <c r="P149" i="82"/>
  <c r="N149" i="82"/>
  <c r="M149" i="82"/>
  <c r="L205" i="82"/>
  <c r="L216" i="82"/>
  <c r="L238" i="82"/>
  <c r="L275" i="82"/>
  <c r="L292" i="82"/>
  <c r="L25" i="82"/>
  <c r="M81" i="82"/>
  <c r="N81" i="82"/>
  <c r="P81" i="82"/>
  <c r="P89" i="82"/>
  <c r="N89" i="82"/>
  <c r="M89" i="82"/>
  <c r="P101" i="82"/>
  <c r="N101" i="82"/>
  <c r="M101" i="82"/>
  <c r="P125" i="82"/>
  <c r="N125" i="82"/>
  <c r="M125" i="82"/>
  <c r="J303" i="82"/>
  <c r="M145" i="81"/>
  <c r="P145" i="81"/>
  <c r="N145" i="81"/>
  <c r="P77" i="81"/>
  <c r="N77" i="81"/>
  <c r="M77" i="81"/>
  <c r="P109" i="81"/>
  <c r="N109" i="81"/>
  <c r="M109" i="81"/>
  <c r="P141" i="81"/>
  <c r="N141" i="81"/>
  <c r="M141" i="81"/>
  <c r="L216" i="81"/>
  <c r="L238" i="81"/>
  <c r="L275" i="81"/>
  <c r="P153" i="81"/>
  <c r="N153" i="81"/>
  <c r="M153" i="81"/>
  <c r="L45" i="81"/>
  <c r="N53" i="81"/>
  <c r="P53" i="81"/>
  <c r="M53" i="81"/>
  <c r="N85" i="81"/>
  <c r="P85" i="81"/>
  <c r="M85" i="81"/>
  <c r="N117" i="81"/>
  <c r="P117" i="81"/>
  <c r="M117" i="81"/>
  <c r="P149" i="81"/>
  <c r="N149" i="81"/>
  <c r="M149" i="81"/>
  <c r="I276" i="81"/>
  <c r="I305" i="81" s="1"/>
  <c r="L300" i="81"/>
  <c r="M65" i="81"/>
  <c r="P65" i="81"/>
  <c r="N65" i="81"/>
  <c r="P73" i="81"/>
  <c r="N73" i="81"/>
  <c r="M73" i="81"/>
  <c r="M97" i="81"/>
  <c r="P97" i="81"/>
  <c r="N97" i="81"/>
  <c r="P105" i="81"/>
  <c r="N105" i="81"/>
  <c r="M105" i="81"/>
  <c r="M129" i="81"/>
  <c r="P129" i="81"/>
  <c r="N129" i="81"/>
  <c r="P137" i="81"/>
  <c r="N137" i="81"/>
  <c r="M137" i="81"/>
  <c r="M161" i="81"/>
  <c r="P161" i="81"/>
  <c r="N161" i="81"/>
  <c r="P169" i="81"/>
  <c r="N169" i="81"/>
  <c r="M169" i="81"/>
  <c r="P57" i="81"/>
  <c r="N57" i="81"/>
  <c r="M57" i="81"/>
  <c r="M81" i="81"/>
  <c r="P81" i="81"/>
  <c r="N81" i="81"/>
  <c r="P121" i="81"/>
  <c r="N121" i="81"/>
  <c r="M121" i="81"/>
  <c r="P61" i="81"/>
  <c r="N61" i="81"/>
  <c r="M61" i="81"/>
  <c r="P93" i="81"/>
  <c r="N93" i="81"/>
  <c r="M93" i="81"/>
  <c r="P125" i="81"/>
  <c r="N125" i="81"/>
  <c r="M125" i="81"/>
  <c r="P157" i="81"/>
  <c r="N157" i="81"/>
  <c r="M157" i="81"/>
  <c r="J276" i="81"/>
  <c r="L197" i="81"/>
  <c r="L227" i="81"/>
  <c r="P89" i="81"/>
  <c r="N89" i="81"/>
  <c r="M89" i="81"/>
  <c r="M113" i="81"/>
  <c r="P113" i="81"/>
  <c r="N113" i="81"/>
  <c r="L37" i="81"/>
  <c r="L25" i="81"/>
  <c r="L33" i="81"/>
  <c r="N69" i="81"/>
  <c r="P69" i="81"/>
  <c r="M69" i="81"/>
  <c r="N101" i="81"/>
  <c r="P101" i="81"/>
  <c r="M101" i="81"/>
  <c r="N133" i="81"/>
  <c r="P133" i="81"/>
  <c r="M133" i="81"/>
  <c r="N165" i="81"/>
  <c r="P165" i="81"/>
  <c r="M165" i="81"/>
  <c r="J279" i="81"/>
  <c r="L284" i="81" s="1"/>
  <c r="J303" i="81"/>
  <c r="P73" i="80"/>
  <c r="N73" i="80"/>
  <c r="M73" i="80"/>
  <c r="P137" i="80"/>
  <c r="N137" i="80"/>
  <c r="M137" i="80"/>
  <c r="L300" i="80"/>
  <c r="M97" i="80"/>
  <c r="P97" i="80"/>
  <c r="N97" i="80"/>
  <c r="M161" i="80"/>
  <c r="P161" i="80"/>
  <c r="N161" i="80"/>
  <c r="P109" i="80"/>
  <c r="N109" i="80"/>
  <c r="M109" i="80"/>
  <c r="J178" i="80"/>
  <c r="I178" i="80"/>
  <c r="L45" i="80"/>
  <c r="P57" i="80"/>
  <c r="N57" i="80"/>
  <c r="M57" i="80"/>
  <c r="M81" i="80"/>
  <c r="P81" i="80"/>
  <c r="N81" i="80"/>
  <c r="P121" i="80"/>
  <c r="N121" i="80"/>
  <c r="M121" i="80"/>
  <c r="M145" i="80"/>
  <c r="P145" i="80"/>
  <c r="N145" i="80"/>
  <c r="P93" i="80"/>
  <c r="N93" i="80"/>
  <c r="M93" i="80"/>
  <c r="P157" i="80"/>
  <c r="N157" i="80"/>
  <c r="M157" i="80"/>
  <c r="L33" i="80"/>
  <c r="M65" i="80"/>
  <c r="P65" i="80"/>
  <c r="N65" i="80"/>
  <c r="P105" i="80"/>
  <c r="N105" i="80"/>
  <c r="M105" i="80"/>
  <c r="M129" i="80"/>
  <c r="P129" i="80"/>
  <c r="N129" i="80"/>
  <c r="P169" i="80"/>
  <c r="N169" i="80"/>
  <c r="M169" i="80"/>
  <c r="P77" i="80"/>
  <c r="N77" i="80"/>
  <c r="M77" i="80"/>
  <c r="P141" i="80"/>
  <c r="N141" i="80"/>
  <c r="M141" i="80"/>
  <c r="L41" i="80"/>
  <c r="M49" i="80"/>
  <c r="P49" i="80"/>
  <c r="N49" i="80"/>
  <c r="P89" i="80"/>
  <c r="N89" i="80"/>
  <c r="M89" i="80"/>
  <c r="M113" i="80"/>
  <c r="P113" i="80"/>
  <c r="N113" i="80"/>
  <c r="P153" i="80"/>
  <c r="N153" i="80"/>
  <c r="M153" i="80"/>
  <c r="L197" i="80"/>
  <c r="L275" i="80"/>
  <c r="P61" i="80"/>
  <c r="N61" i="80"/>
  <c r="M61" i="80"/>
  <c r="P125" i="80"/>
  <c r="N125" i="80"/>
  <c r="M125" i="80"/>
  <c r="L227" i="80"/>
  <c r="M37" i="80"/>
  <c r="M53" i="80"/>
  <c r="M69" i="80"/>
  <c r="M85" i="80"/>
  <c r="M101" i="80"/>
  <c r="M117" i="80"/>
  <c r="M133" i="80"/>
  <c r="M149" i="80"/>
  <c r="M165" i="80"/>
  <c r="N37" i="80"/>
  <c r="N69" i="80"/>
  <c r="N85" i="80"/>
  <c r="N101" i="80"/>
  <c r="N117" i="80"/>
  <c r="N165" i="80"/>
  <c r="I303" i="80"/>
  <c r="P53" i="80"/>
  <c r="P133" i="80"/>
  <c r="P149" i="80"/>
  <c r="J303" i="80"/>
  <c r="J276" i="80"/>
  <c r="J305" i="80" s="1"/>
  <c r="P73" i="79"/>
  <c r="N73" i="79"/>
  <c r="M73" i="79"/>
  <c r="M49" i="79"/>
  <c r="N49" i="79"/>
  <c r="P49" i="79"/>
  <c r="J178" i="79"/>
  <c r="I178" i="79"/>
  <c r="P85" i="79"/>
  <c r="N85" i="79"/>
  <c r="M85" i="79"/>
  <c r="P93" i="79"/>
  <c r="N93" i="79"/>
  <c r="M93" i="79"/>
  <c r="P105" i="79"/>
  <c r="N105" i="79"/>
  <c r="M105" i="79"/>
  <c r="P117" i="79"/>
  <c r="N117" i="79"/>
  <c r="M117" i="79"/>
  <c r="P149" i="79"/>
  <c r="N149" i="79"/>
  <c r="M149" i="79"/>
  <c r="P61" i="79"/>
  <c r="N61" i="79"/>
  <c r="M61" i="79"/>
  <c r="P57" i="79"/>
  <c r="N57" i="79"/>
  <c r="M57" i="79"/>
  <c r="P69" i="79"/>
  <c r="N69" i="79"/>
  <c r="M69" i="79"/>
  <c r="M81" i="79"/>
  <c r="N81" i="79"/>
  <c r="P81" i="79"/>
  <c r="P137" i="79"/>
  <c r="N137" i="79"/>
  <c r="M137" i="79"/>
  <c r="P169" i="79"/>
  <c r="N169" i="79"/>
  <c r="M169" i="79"/>
  <c r="L197" i="79"/>
  <c r="I303" i="79"/>
  <c r="L227" i="79"/>
  <c r="M33" i="79"/>
  <c r="N33" i="79"/>
  <c r="P33" i="79"/>
  <c r="P125" i="79"/>
  <c r="N125" i="79"/>
  <c r="M125" i="79"/>
  <c r="P157" i="79"/>
  <c r="N157" i="79"/>
  <c r="M157" i="79"/>
  <c r="L284" i="79"/>
  <c r="L300" i="79"/>
  <c r="M161" i="79"/>
  <c r="N161" i="79"/>
  <c r="P161" i="79"/>
  <c r="P77" i="79"/>
  <c r="N77" i="79"/>
  <c r="M77" i="79"/>
  <c r="P89" i="79"/>
  <c r="N89" i="79"/>
  <c r="M89" i="79"/>
  <c r="M113" i="79"/>
  <c r="N113" i="79"/>
  <c r="P113" i="79"/>
  <c r="M145" i="79"/>
  <c r="N145" i="79"/>
  <c r="P145" i="79"/>
  <c r="L216" i="79"/>
  <c r="L238" i="79"/>
  <c r="L275" i="79"/>
  <c r="P141" i="79"/>
  <c r="N141" i="79"/>
  <c r="M141" i="79"/>
  <c r="L21" i="79"/>
  <c r="P29" i="79"/>
  <c r="M29" i="79"/>
  <c r="P53" i="79"/>
  <c r="N53" i="79"/>
  <c r="M53" i="79"/>
  <c r="M65" i="79"/>
  <c r="N65" i="79"/>
  <c r="P65" i="79"/>
  <c r="P133" i="79"/>
  <c r="N133" i="79"/>
  <c r="M133" i="79"/>
  <c r="P165" i="79"/>
  <c r="N165" i="79"/>
  <c r="M165" i="79"/>
  <c r="L292" i="79"/>
  <c r="M97" i="79"/>
  <c r="P97" i="79"/>
  <c r="N97" i="79"/>
  <c r="M129" i="79"/>
  <c r="N129" i="79"/>
  <c r="P129" i="79"/>
  <c r="P101" i="79"/>
  <c r="N101" i="79"/>
  <c r="M101" i="79"/>
  <c r="P109" i="79"/>
  <c r="N109" i="79"/>
  <c r="M109" i="79"/>
  <c r="P121" i="79"/>
  <c r="N121" i="79"/>
  <c r="M121" i="79"/>
  <c r="P153" i="79"/>
  <c r="N153" i="79"/>
  <c r="M153" i="79"/>
  <c r="L205" i="79"/>
  <c r="M37" i="79"/>
  <c r="N37" i="79"/>
  <c r="J303" i="79"/>
  <c r="J276" i="79"/>
  <c r="M69" i="78"/>
  <c r="P69" i="78"/>
  <c r="N69" i="78"/>
  <c r="P101" i="78"/>
  <c r="N101" i="78"/>
  <c r="M101" i="78"/>
  <c r="M133" i="78"/>
  <c r="P133" i="78"/>
  <c r="N133" i="78"/>
  <c r="M165" i="78"/>
  <c r="P165" i="78"/>
  <c r="N165" i="78"/>
  <c r="P109" i="78"/>
  <c r="N109" i="78"/>
  <c r="M109" i="78"/>
  <c r="P57" i="78"/>
  <c r="N57" i="78"/>
  <c r="M57" i="78"/>
  <c r="P89" i="78"/>
  <c r="N89" i="78"/>
  <c r="M89" i="78"/>
  <c r="P121" i="78"/>
  <c r="N121" i="78"/>
  <c r="M121" i="78"/>
  <c r="P153" i="78"/>
  <c r="N153" i="78"/>
  <c r="M153" i="78"/>
  <c r="L205" i="78"/>
  <c r="P141" i="78"/>
  <c r="N141" i="78"/>
  <c r="M141" i="78"/>
  <c r="L21" i="78"/>
  <c r="L29" i="78"/>
  <c r="L37" i="78"/>
  <c r="L45" i="78"/>
  <c r="M65" i="78"/>
  <c r="N65" i="78"/>
  <c r="P65" i="78"/>
  <c r="M97" i="78"/>
  <c r="P97" i="78"/>
  <c r="N97" i="78"/>
  <c r="M129" i="78"/>
  <c r="P129" i="78"/>
  <c r="N129" i="78"/>
  <c r="M161" i="78"/>
  <c r="N161" i="78"/>
  <c r="P161" i="78"/>
  <c r="L227" i="78"/>
  <c r="L275" i="78"/>
  <c r="J279" i="78"/>
  <c r="J303" i="78" s="1"/>
  <c r="I303" i="78"/>
  <c r="L300" i="78"/>
  <c r="M53" i="78"/>
  <c r="P53" i="78"/>
  <c r="N53" i="78"/>
  <c r="P85" i="78"/>
  <c r="N85" i="78"/>
  <c r="M85" i="78"/>
  <c r="M117" i="78"/>
  <c r="P117" i="78"/>
  <c r="N117" i="78"/>
  <c r="M149" i="78"/>
  <c r="P149" i="78"/>
  <c r="N149" i="78"/>
  <c r="I276" i="78"/>
  <c r="P73" i="78"/>
  <c r="N73" i="78"/>
  <c r="M73" i="78"/>
  <c r="P105" i="78"/>
  <c r="N105" i="78"/>
  <c r="M105" i="78"/>
  <c r="P137" i="78"/>
  <c r="N137" i="78"/>
  <c r="M137" i="78"/>
  <c r="P169" i="78"/>
  <c r="N169" i="78"/>
  <c r="M169" i="78"/>
  <c r="L197" i="78"/>
  <c r="L292" i="78"/>
  <c r="P77" i="78"/>
  <c r="N77" i="78"/>
  <c r="M77" i="78"/>
  <c r="P61" i="78"/>
  <c r="N61" i="78"/>
  <c r="M61" i="78"/>
  <c r="P93" i="78"/>
  <c r="N93" i="78"/>
  <c r="M93" i="78"/>
  <c r="P125" i="78"/>
  <c r="N125" i="78"/>
  <c r="M125" i="78"/>
  <c r="P157" i="78"/>
  <c r="N157" i="78"/>
  <c r="M157" i="78"/>
  <c r="J178" i="78"/>
  <c r="I178" i="78"/>
  <c r="L25" i="78"/>
  <c r="L33" i="78"/>
  <c r="L41" i="78"/>
  <c r="M81" i="78"/>
  <c r="N81" i="78"/>
  <c r="P81" i="78"/>
  <c r="M113" i="78"/>
  <c r="P113" i="78"/>
  <c r="N113" i="78"/>
  <c r="M145" i="78"/>
  <c r="N145" i="78"/>
  <c r="P145" i="78"/>
  <c r="L216" i="78"/>
  <c r="L238" i="78"/>
  <c r="J276" i="78"/>
  <c r="J178" i="77"/>
  <c r="I178" i="77"/>
  <c r="N33" i="77"/>
  <c r="N101" i="77"/>
  <c r="P101" i="77"/>
  <c r="M101" i="77"/>
  <c r="N133" i="77"/>
  <c r="P133" i="77"/>
  <c r="M133" i="77"/>
  <c r="N165" i="77"/>
  <c r="P165" i="77"/>
  <c r="M165" i="77"/>
  <c r="M65" i="77"/>
  <c r="P65" i="77"/>
  <c r="N65" i="77"/>
  <c r="L41" i="77"/>
  <c r="N53" i="77"/>
  <c r="P53" i="77"/>
  <c r="M53" i="77"/>
  <c r="P61" i="77"/>
  <c r="N61" i="77"/>
  <c r="M61" i="77"/>
  <c r="P73" i="77"/>
  <c r="N73" i="77"/>
  <c r="M73" i="77"/>
  <c r="N85" i="77"/>
  <c r="P85" i="77"/>
  <c r="M85" i="77"/>
  <c r="P121" i="77"/>
  <c r="N121" i="77"/>
  <c r="M121" i="77"/>
  <c r="P153" i="77"/>
  <c r="N153" i="77"/>
  <c r="M153" i="77"/>
  <c r="M113" i="77"/>
  <c r="P113" i="77"/>
  <c r="N113" i="77"/>
  <c r="M49" i="77"/>
  <c r="P49" i="77"/>
  <c r="P109" i="77"/>
  <c r="N109" i="77"/>
  <c r="M109" i="77"/>
  <c r="P141" i="77"/>
  <c r="N141" i="77"/>
  <c r="M141" i="77"/>
  <c r="L21" i="77"/>
  <c r="P93" i="77"/>
  <c r="N93" i="77"/>
  <c r="M93" i="77"/>
  <c r="M129" i="77"/>
  <c r="P129" i="77"/>
  <c r="N129" i="77"/>
  <c r="M161" i="77"/>
  <c r="P161" i="77"/>
  <c r="N161" i="77"/>
  <c r="L25" i="77"/>
  <c r="P57" i="77"/>
  <c r="N57" i="77"/>
  <c r="M57" i="77"/>
  <c r="N69" i="77"/>
  <c r="P69" i="77"/>
  <c r="M69" i="77"/>
  <c r="M81" i="77"/>
  <c r="P81" i="77"/>
  <c r="N81" i="77"/>
  <c r="N117" i="77"/>
  <c r="P117" i="77"/>
  <c r="M117" i="77"/>
  <c r="N149" i="77"/>
  <c r="P149" i="77"/>
  <c r="M149" i="77"/>
  <c r="L216" i="77"/>
  <c r="L37" i="77"/>
  <c r="P105" i="77"/>
  <c r="N105" i="77"/>
  <c r="M105" i="77"/>
  <c r="P137" i="77"/>
  <c r="N137" i="77"/>
  <c r="M137" i="77"/>
  <c r="P169" i="77"/>
  <c r="N169" i="77"/>
  <c r="M169" i="77"/>
  <c r="J276" i="77"/>
  <c r="L205" i="77"/>
  <c r="M145" i="77"/>
  <c r="P145" i="77"/>
  <c r="N145" i="77"/>
  <c r="P77" i="77"/>
  <c r="N77" i="77"/>
  <c r="M77" i="77"/>
  <c r="P89" i="77"/>
  <c r="N89" i="77"/>
  <c r="M89" i="77"/>
  <c r="P125" i="77"/>
  <c r="N125" i="77"/>
  <c r="M125" i="77"/>
  <c r="P157" i="77"/>
  <c r="N157" i="77"/>
  <c r="M157" i="77"/>
  <c r="P97" i="77"/>
  <c r="J295" i="77"/>
  <c r="J303" i="77" s="1"/>
  <c r="J178" i="76"/>
  <c r="I178" i="76"/>
  <c r="P69" i="76"/>
  <c r="N69" i="76"/>
  <c r="M69" i="76"/>
  <c r="N101" i="76"/>
  <c r="P101" i="76"/>
  <c r="M101" i="76"/>
  <c r="P133" i="76"/>
  <c r="N133" i="76"/>
  <c r="M133" i="76"/>
  <c r="P165" i="76"/>
  <c r="N165" i="76"/>
  <c r="M165" i="76"/>
  <c r="P57" i="76"/>
  <c r="N57" i="76"/>
  <c r="M57" i="76"/>
  <c r="P89" i="76"/>
  <c r="N89" i="76"/>
  <c r="M89" i="76"/>
  <c r="P121" i="76"/>
  <c r="N121" i="76"/>
  <c r="M121" i="76"/>
  <c r="P153" i="76"/>
  <c r="M153" i="76"/>
  <c r="N153" i="76"/>
  <c r="L216" i="76"/>
  <c r="L238" i="76"/>
  <c r="L275" i="76"/>
  <c r="L37" i="76"/>
  <c r="M65" i="76"/>
  <c r="P65" i="76"/>
  <c r="N65" i="76"/>
  <c r="M97" i="76"/>
  <c r="P97" i="76"/>
  <c r="N97" i="76"/>
  <c r="M129" i="76"/>
  <c r="P129" i="76"/>
  <c r="N129" i="76"/>
  <c r="M161" i="76"/>
  <c r="P161" i="76"/>
  <c r="N161" i="76"/>
  <c r="L300" i="76"/>
  <c r="P77" i="76"/>
  <c r="N77" i="76"/>
  <c r="M77" i="76"/>
  <c r="N53" i="76"/>
  <c r="P53" i="76"/>
  <c r="M53" i="76"/>
  <c r="N85" i="76"/>
  <c r="P85" i="76"/>
  <c r="M85" i="76"/>
  <c r="P117" i="76"/>
  <c r="N117" i="76"/>
  <c r="M117" i="76"/>
  <c r="P149" i="76"/>
  <c r="N149" i="76"/>
  <c r="M149" i="76"/>
  <c r="I276" i="76"/>
  <c r="I305" i="76" s="1"/>
  <c r="P109" i="76"/>
  <c r="N109" i="76"/>
  <c r="M109" i="76"/>
  <c r="M73" i="76"/>
  <c r="P73" i="76"/>
  <c r="N73" i="76"/>
  <c r="M105" i="76"/>
  <c r="P105" i="76"/>
  <c r="N105" i="76"/>
  <c r="P137" i="76"/>
  <c r="N137" i="76"/>
  <c r="M137" i="76"/>
  <c r="P169" i="76"/>
  <c r="N169" i="76"/>
  <c r="M169" i="76"/>
  <c r="L197" i="76"/>
  <c r="L227" i="76"/>
  <c r="P141" i="76"/>
  <c r="N141" i="76"/>
  <c r="M141" i="76"/>
  <c r="P61" i="76"/>
  <c r="N61" i="76"/>
  <c r="M61" i="76"/>
  <c r="P93" i="76"/>
  <c r="N93" i="76"/>
  <c r="M93" i="76"/>
  <c r="P125" i="76"/>
  <c r="N125" i="76"/>
  <c r="M125" i="76"/>
  <c r="P157" i="76"/>
  <c r="N157" i="76"/>
  <c r="M157" i="76"/>
  <c r="L41" i="76"/>
  <c r="M81" i="76"/>
  <c r="P81" i="76"/>
  <c r="N81" i="76"/>
  <c r="M113" i="76"/>
  <c r="P113" i="76"/>
  <c r="N113" i="76"/>
  <c r="M145" i="76"/>
  <c r="P145" i="76"/>
  <c r="N145" i="76"/>
  <c r="J279" i="76"/>
  <c r="L284" i="76" s="1"/>
  <c r="J303" i="76"/>
  <c r="J276" i="76"/>
  <c r="P89" i="75"/>
  <c r="N89" i="75"/>
  <c r="M89" i="75"/>
  <c r="P137" i="75"/>
  <c r="N137" i="75"/>
  <c r="M137" i="75"/>
  <c r="P73" i="75"/>
  <c r="N73" i="75"/>
  <c r="M73" i="75"/>
  <c r="P153" i="75"/>
  <c r="N153" i="75"/>
  <c r="M153" i="75"/>
  <c r="L29" i="75"/>
  <c r="P101" i="75"/>
  <c r="M101" i="75"/>
  <c r="L227" i="75"/>
  <c r="P53" i="75"/>
  <c r="M53" i="75"/>
  <c r="J93" i="75"/>
  <c r="L93" i="75" s="1"/>
  <c r="P117" i="75"/>
  <c r="M117" i="75"/>
  <c r="J157" i="75"/>
  <c r="L157" i="75" s="1"/>
  <c r="L205" i="75"/>
  <c r="M81" i="75"/>
  <c r="P81" i="75"/>
  <c r="N81" i="75"/>
  <c r="P105" i="75"/>
  <c r="N105" i="75"/>
  <c r="M105" i="75"/>
  <c r="M129" i="75"/>
  <c r="P129" i="75"/>
  <c r="N129" i="75"/>
  <c r="M145" i="75"/>
  <c r="P145" i="75"/>
  <c r="N145" i="75"/>
  <c r="P169" i="75"/>
  <c r="N169" i="75"/>
  <c r="M169" i="75"/>
  <c r="L300" i="75"/>
  <c r="M65" i="75"/>
  <c r="P65" i="75"/>
  <c r="N65" i="75"/>
  <c r="N101" i="75"/>
  <c r="L292" i="75"/>
  <c r="L25" i="75"/>
  <c r="P61" i="75"/>
  <c r="M61" i="75"/>
  <c r="N61" i="75"/>
  <c r="P85" i="75"/>
  <c r="M85" i="75"/>
  <c r="J125" i="75"/>
  <c r="L125" i="75" s="1"/>
  <c r="P149" i="75"/>
  <c r="M149" i="75"/>
  <c r="J178" i="75"/>
  <c r="I178" i="75"/>
  <c r="P77" i="75"/>
  <c r="M77" i="75"/>
  <c r="N77" i="75"/>
  <c r="P141" i="75"/>
  <c r="M141" i="75"/>
  <c r="N141" i="75"/>
  <c r="L21" i="75"/>
  <c r="P49" i="75"/>
  <c r="N85" i="75"/>
  <c r="M113" i="75"/>
  <c r="P113" i="75"/>
  <c r="N113" i="75"/>
  <c r="N149" i="75"/>
  <c r="P69" i="75"/>
  <c r="M69" i="75"/>
  <c r="P109" i="75"/>
  <c r="M109" i="75"/>
  <c r="N109" i="75"/>
  <c r="P133" i="75"/>
  <c r="M133" i="75"/>
  <c r="J303" i="75"/>
  <c r="I303" i="75"/>
  <c r="P165" i="75"/>
  <c r="M165" i="75"/>
  <c r="N165" i="75"/>
  <c r="P57" i="75"/>
  <c r="N57" i="75"/>
  <c r="M57" i="75"/>
  <c r="M97" i="75"/>
  <c r="P97" i="75"/>
  <c r="N97" i="75"/>
  <c r="P121" i="75"/>
  <c r="N121" i="75"/>
  <c r="M121" i="75"/>
  <c r="M161" i="75"/>
  <c r="P161" i="75"/>
  <c r="N161" i="75"/>
  <c r="L275" i="75"/>
  <c r="J276" i="75"/>
  <c r="P109" i="74"/>
  <c r="N109" i="74"/>
  <c r="M109" i="74"/>
  <c r="P137" i="74"/>
  <c r="N137" i="74"/>
  <c r="M137" i="74"/>
  <c r="M81" i="74"/>
  <c r="P81" i="74"/>
  <c r="N81" i="74"/>
  <c r="L29" i="74"/>
  <c r="M49" i="74"/>
  <c r="P49" i="74"/>
  <c r="N49" i="74"/>
  <c r="P77" i="74"/>
  <c r="N77" i="74"/>
  <c r="M77" i="74"/>
  <c r="P121" i="74"/>
  <c r="N121" i="74"/>
  <c r="M121" i="74"/>
  <c r="L197" i="74"/>
  <c r="L227" i="74"/>
  <c r="L292" i="74"/>
  <c r="P61" i="74"/>
  <c r="N61" i="74"/>
  <c r="M61" i="74"/>
  <c r="P105" i="74"/>
  <c r="N105" i="74"/>
  <c r="M105" i="74"/>
  <c r="M161" i="74"/>
  <c r="P161" i="74"/>
  <c r="N161" i="74"/>
  <c r="L205" i="74"/>
  <c r="P89" i="74"/>
  <c r="N89" i="74"/>
  <c r="M89" i="74"/>
  <c r="M145" i="74"/>
  <c r="P145" i="74"/>
  <c r="N145" i="74"/>
  <c r="L238" i="74"/>
  <c r="P153" i="74"/>
  <c r="N153" i="74"/>
  <c r="M153" i="74"/>
  <c r="M65" i="74"/>
  <c r="P65" i="74"/>
  <c r="N65" i="74"/>
  <c r="J178" i="74"/>
  <c r="I178" i="74"/>
  <c r="L45" i="74"/>
  <c r="P73" i="74"/>
  <c r="N73" i="74"/>
  <c r="M73" i="74"/>
  <c r="M129" i="74"/>
  <c r="P129" i="74"/>
  <c r="N129" i="74"/>
  <c r="P157" i="74"/>
  <c r="N157" i="74"/>
  <c r="M157" i="74"/>
  <c r="L25" i="74"/>
  <c r="P57" i="74"/>
  <c r="N57" i="74"/>
  <c r="M57" i="74"/>
  <c r="M113" i="74"/>
  <c r="P113" i="74"/>
  <c r="N113" i="74"/>
  <c r="P141" i="74"/>
  <c r="N141" i="74"/>
  <c r="M141" i="74"/>
  <c r="I303" i="74"/>
  <c r="P93" i="74"/>
  <c r="N93" i="74"/>
  <c r="M93" i="74"/>
  <c r="M33" i="74"/>
  <c r="P33" i="74"/>
  <c r="N33" i="74"/>
  <c r="M97" i="74"/>
  <c r="P97" i="74"/>
  <c r="N97" i="74"/>
  <c r="P125" i="74"/>
  <c r="N125" i="74"/>
  <c r="M125" i="74"/>
  <c r="P169" i="74"/>
  <c r="N169" i="74"/>
  <c r="M169" i="74"/>
  <c r="J276" i="74"/>
  <c r="L284" i="74"/>
  <c r="M21" i="74"/>
  <c r="M53" i="74"/>
  <c r="M69" i="74"/>
  <c r="M85" i="74"/>
  <c r="M101" i="74"/>
  <c r="M117" i="74"/>
  <c r="M133" i="74"/>
  <c r="M149" i="74"/>
  <c r="M165" i="74"/>
  <c r="N53" i="74"/>
  <c r="N69" i="74"/>
  <c r="N85" i="74"/>
  <c r="N101" i="74"/>
  <c r="N117" i="74"/>
  <c r="N133" i="74"/>
  <c r="N149" i="74"/>
  <c r="N165" i="74"/>
  <c r="J303" i="74"/>
  <c r="N69" i="73"/>
  <c r="M69" i="73"/>
  <c r="P69" i="73"/>
  <c r="N101" i="73"/>
  <c r="M101" i="73"/>
  <c r="P101" i="73"/>
  <c r="M133" i="73"/>
  <c r="N133" i="73"/>
  <c r="P133" i="73"/>
  <c r="M165" i="73"/>
  <c r="N165" i="73"/>
  <c r="P165" i="73"/>
  <c r="P57" i="73"/>
  <c r="N57" i="73"/>
  <c r="M57" i="73"/>
  <c r="P89" i="73"/>
  <c r="N89" i="73"/>
  <c r="M89" i="73"/>
  <c r="P121" i="73"/>
  <c r="N121" i="73"/>
  <c r="M121" i="73"/>
  <c r="P153" i="73"/>
  <c r="N153" i="73"/>
  <c r="M153" i="73"/>
  <c r="P141" i="73"/>
  <c r="N141" i="73"/>
  <c r="M141" i="73"/>
  <c r="L21" i="73"/>
  <c r="L29" i="73"/>
  <c r="L45" i="73"/>
  <c r="M65" i="73"/>
  <c r="N65" i="73"/>
  <c r="P65" i="73"/>
  <c r="M97" i="73"/>
  <c r="P97" i="73"/>
  <c r="N97" i="73"/>
  <c r="M129" i="73"/>
  <c r="P129" i="73"/>
  <c r="N129" i="73"/>
  <c r="M161" i="73"/>
  <c r="N161" i="73"/>
  <c r="P161" i="73"/>
  <c r="L275" i="73"/>
  <c r="J279" i="73"/>
  <c r="L284" i="73" s="1"/>
  <c r="I303" i="73"/>
  <c r="L300" i="73"/>
  <c r="N53" i="73"/>
  <c r="M53" i="73"/>
  <c r="P53" i="73"/>
  <c r="N85" i="73"/>
  <c r="M85" i="73"/>
  <c r="P85" i="73"/>
  <c r="N117" i="73"/>
  <c r="M117" i="73"/>
  <c r="P117" i="73"/>
  <c r="N149" i="73"/>
  <c r="M149" i="73"/>
  <c r="P149" i="73"/>
  <c r="I276" i="73"/>
  <c r="P73" i="73"/>
  <c r="N73" i="73"/>
  <c r="M73" i="73"/>
  <c r="P105" i="73"/>
  <c r="N105" i="73"/>
  <c r="P137" i="73"/>
  <c r="N137" i="73"/>
  <c r="M137" i="73"/>
  <c r="P169" i="73"/>
  <c r="N169" i="73"/>
  <c r="M169" i="73"/>
  <c r="L197" i="73"/>
  <c r="L227" i="73"/>
  <c r="L292" i="73"/>
  <c r="P77" i="73"/>
  <c r="N77" i="73"/>
  <c r="M77" i="73"/>
  <c r="P61" i="73"/>
  <c r="N61" i="73"/>
  <c r="M61" i="73"/>
  <c r="P93" i="73"/>
  <c r="N93" i="73"/>
  <c r="M93" i="73"/>
  <c r="P125" i="73"/>
  <c r="N125" i="73"/>
  <c r="M125" i="73"/>
  <c r="P157" i="73"/>
  <c r="N157" i="73"/>
  <c r="M157" i="73"/>
  <c r="L205" i="73"/>
  <c r="P109" i="73"/>
  <c r="N109" i="73"/>
  <c r="M109" i="73"/>
  <c r="L25" i="73"/>
  <c r="L33" i="73"/>
  <c r="L41" i="73"/>
  <c r="M49" i="73"/>
  <c r="P49" i="73"/>
  <c r="M81" i="73"/>
  <c r="P81" i="73"/>
  <c r="N81" i="73"/>
  <c r="M113" i="73"/>
  <c r="P113" i="73"/>
  <c r="N113" i="73"/>
  <c r="M145" i="73"/>
  <c r="N145" i="73"/>
  <c r="P145" i="73"/>
  <c r="L238" i="73"/>
  <c r="J276" i="73"/>
  <c r="P73" i="72"/>
  <c r="M73" i="72"/>
  <c r="N73" i="72"/>
  <c r="P137" i="72"/>
  <c r="N137" i="72"/>
  <c r="M137" i="72"/>
  <c r="P161" i="72"/>
  <c r="M169" i="72"/>
  <c r="P169" i="72"/>
  <c r="N169" i="72"/>
  <c r="J276" i="72"/>
  <c r="L292" i="72"/>
  <c r="L41" i="72"/>
  <c r="P61" i="72"/>
  <c r="N61" i="72"/>
  <c r="M61" i="72"/>
  <c r="P93" i="72"/>
  <c r="N93" i="72"/>
  <c r="M93" i="72"/>
  <c r="P125" i="72"/>
  <c r="N125" i="72"/>
  <c r="M125" i="72"/>
  <c r="P157" i="72"/>
  <c r="N157" i="72"/>
  <c r="M157" i="72"/>
  <c r="L197" i="72"/>
  <c r="L227" i="72"/>
  <c r="M81" i="72"/>
  <c r="P81" i="72"/>
  <c r="N81" i="72"/>
  <c r="N101" i="72"/>
  <c r="P101" i="72"/>
  <c r="M101" i="72"/>
  <c r="M57" i="72"/>
  <c r="P57" i="72"/>
  <c r="N57" i="72"/>
  <c r="P89" i="72"/>
  <c r="N89" i="72"/>
  <c r="M89" i="72"/>
  <c r="P121" i="72"/>
  <c r="M121" i="72"/>
  <c r="N121" i="72"/>
  <c r="M153" i="72"/>
  <c r="P153" i="72"/>
  <c r="N153" i="72"/>
  <c r="L300" i="72"/>
  <c r="L33" i="72"/>
  <c r="M145" i="72"/>
  <c r="P145" i="72"/>
  <c r="N145" i="72"/>
  <c r="P69" i="72"/>
  <c r="N69" i="72"/>
  <c r="M69" i="72"/>
  <c r="P165" i="72"/>
  <c r="N165" i="72"/>
  <c r="P77" i="72"/>
  <c r="N77" i="72"/>
  <c r="M77" i="72"/>
  <c r="P109" i="72"/>
  <c r="N109" i="72"/>
  <c r="M109" i="72"/>
  <c r="P141" i="72"/>
  <c r="N141" i="72"/>
  <c r="M141" i="72"/>
  <c r="L216" i="72"/>
  <c r="L275" i="72"/>
  <c r="M49" i="72"/>
  <c r="P49" i="72"/>
  <c r="N49" i="72"/>
  <c r="L21" i="72"/>
  <c r="L29" i="72"/>
  <c r="L37" i="72"/>
  <c r="L45" i="72"/>
  <c r="M65" i="72"/>
  <c r="P65" i="72"/>
  <c r="N65" i="72"/>
  <c r="M97" i="72"/>
  <c r="P97" i="72"/>
  <c r="N97" i="72"/>
  <c r="M129" i="72"/>
  <c r="P129" i="72"/>
  <c r="N129" i="72"/>
  <c r="L205" i="72"/>
  <c r="L25" i="72"/>
  <c r="M113" i="72"/>
  <c r="P113" i="72"/>
  <c r="N113" i="72"/>
  <c r="J178" i="72"/>
  <c r="I178" i="72"/>
  <c r="P133" i="72"/>
  <c r="N133" i="72"/>
  <c r="M133" i="72"/>
  <c r="P53" i="72"/>
  <c r="N53" i="72"/>
  <c r="M53" i="72"/>
  <c r="P85" i="72"/>
  <c r="N85" i="72"/>
  <c r="M85" i="72"/>
  <c r="P117" i="72"/>
  <c r="N117" i="72"/>
  <c r="M117" i="72"/>
  <c r="M149" i="72"/>
  <c r="I276" i="72"/>
  <c r="I305" i="72" s="1"/>
  <c r="J279" i="72"/>
  <c r="J303" i="72" s="1"/>
  <c r="P61" i="71"/>
  <c r="N61" i="71"/>
  <c r="M61" i="71"/>
  <c r="P93" i="71"/>
  <c r="N93" i="71"/>
  <c r="M93" i="71"/>
  <c r="P125" i="71"/>
  <c r="N125" i="71"/>
  <c r="M125" i="71"/>
  <c r="M157" i="71"/>
  <c r="L25" i="71"/>
  <c r="L33" i="71"/>
  <c r="M49" i="71"/>
  <c r="N49" i="71"/>
  <c r="M81" i="71"/>
  <c r="M113" i="71"/>
  <c r="P113" i="71"/>
  <c r="N113" i="71"/>
  <c r="M145" i="71"/>
  <c r="P145" i="71"/>
  <c r="N145" i="71"/>
  <c r="N69" i="71"/>
  <c r="P69" i="71"/>
  <c r="M69" i="71"/>
  <c r="N165" i="71"/>
  <c r="P165" i="71"/>
  <c r="M165" i="71"/>
  <c r="P57" i="71"/>
  <c r="N57" i="71"/>
  <c r="M57" i="71"/>
  <c r="P89" i="71"/>
  <c r="N89" i="71"/>
  <c r="M89" i="71"/>
  <c r="P121" i="71"/>
  <c r="N153" i="71"/>
  <c r="M153" i="71"/>
  <c r="L275" i="71"/>
  <c r="P101" i="71"/>
  <c r="N101" i="71"/>
  <c r="M101" i="71"/>
  <c r="N133" i="71"/>
  <c r="P133" i="71"/>
  <c r="M133" i="71"/>
  <c r="P77" i="71"/>
  <c r="N77" i="71"/>
  <c r="M77" i="71"/>
  <c r="P109" i="71"/>
  <c r="N109" i="71"/>
  <c r="M109" i="71"/>
  <c r="P141" i="71"/>
  <c r="N141" i="71"/>
  <c r="M141" i="71"/>
  <c r="L300" i="71"/>
  <c r="L21" i="71"/>
  <c r="L29" i="71"/>
  <c r="L37" i="71"/>
  <c r="L45" i="71"/>
  <c r="M65" i="71"/>
  <c r="P65" i="71"/>
  <c r="N65" i="71"/>
  <c r="M97" i="71"/>
  <c r="P97" i="71"/>
  <c r="N97" i="71"/>
  <c r="M129" i="71"/>
  <c r="P129" i="71"/>
  <c r="N129" i="71"/>
  <c r="M161" i="71"/>
  <c r="P161" i="71"/>
  <c r="N161" i="71"/>
  <c r="L292" i="71"/>
  <c r="N53" i="71"/>
  <c r="P53" i="71"/>
  <c r="M53" i="71"/>
  <c r="N85" i="71"/>
  <c r="P85" i="71"/>
  <c r="M85" i="71"/>
  <c r="N117" i="71"/>
  <c r="P117" i="71"/>
  <c r="M117" i="71"/>
  <c r="N149" i="71"/>
  <c r="P149" i="71"/>
  <c r="M149" i="71"/>
  <c r="I276" i="71"/>
  <c r="P73" i="71"/>
  <c r="N73" i="71"/>
  <c r="M73" i="71"/>
  <c r="P105" i="71"/>
  <c r="N105" i="71"/>
  <c r="M105" i="71"/>
  <c r="P137" i="71"/>
  <c r="N137" i="71"/>
  <c r="M137" i="71"/>
  <c r="P169" i="71"/>
  <c r="N169" i="71"/>
  <c r="M169" i="71"/>
  <c r="I303" i="71"/>
  <c r="J303" i="71"/>
  <c r="J276" i="71"/>
  <c r="J305" i="71" s="1"/>
  <c r="P125" i="70"/>
  <c r="N125" i="70"/>
  <c r="M125" i="70"/>
  <c r="P157" i="70"/>
  <c r="N157" i="70"/>
  <c r="M157" i="70"/>
  <c r="L41" i="70"/>
  <c r="M49" i="70"/>
  <c r="N49" i="70"/>
  <c r="P49" i="70"/>
  <c r="M81" i="70"/>
  <c r="P81" i="70"/>
  <c r="N81" i="70"/>
  <c r="M113" i="70"/>
  <c r="P113" i="70"/>
  <c r="N113" i="70"/>
  <c r="M145" i="70"/>
  <c r="N145" i="70"/>
  <c r="P145" i="70"/>
  <c r="L216" i="70"/>
  <c r="L238" i="70"/>
  <c r="L275" i="70"/>
  <c r="L292" i="70"/>
  <c r="L300" i="70"/>
  <c r="P93" i="70"/>
  <c r="N93" i="70"/>
  <c r="M93" i="70"/>
  <c r="J178" i="70"/>
  <c r="I178" i="70"/>
  <c r="L29" i="70"/>
  <c r="P57" i="70"/>
  <c r="N57" i="70"/>
  <c r="M57" i="70"/>
  <c r="P89" i="70"/>
  <c r="P121" i="70"/>
  <c r="N121" i="70"/>
  <c r="M121" i="70"/>
  <c r="P153" i="70"/>
  <c r="N153" i="70"/>
  <c r="M153" i="70"/>
  <c r="L205" i="70"/>
  <c r="P61" i="70"/>
  <c r="N61" i="70"/>
  <c r="M61" i="70"/>
  <c r="M69" i="70"/>
  <c r="P69" i="70"/>
  <c r="N69" i="70"/>
  <c r="M133" i="70"/>
  <c r="P133" i="70"/>
  <c r="N133" i="70"/>
  <c r="M165" i="70"/>
  <c r="P165" i="70"/>
  <c r="N165" i="70"/>
  <c r="P109" i="70"/>
  <c r="N109" i="70"/>
  <c r="M109" i="70"/>
  <c r="P141" i="70"/>
  <c r="N141" i="70"/>
  <c r="M141" i="70"/>
  <c r="M65" i="70"/>
  <c r="P65" i="70"/>
  <c r="N65" i="70"/>
  <c r="M97" i="70"/>
  <c r="P97" i="70"/>
  <c r="N97" i="70"/>
  <c r="M129" i="70"/>
  <c r="P129" i="70"/>
  <c r="N129" i="70"/>
  <c r="M161" i="70"/>
  <c r="P161" i="70"/>
  <c r="N161" i="70"/>
  <c r="L25" i="70"/>
  <c r="L33" i="70"/>
  <c r="M53" i="70"/>
  <c r="P53" i="70"/>
  <c r="N53" i="70"/>
  <c r="M85" i="70"/>
  <c r="P85" i="70"/>
  <c r="N85" i="70"/>
  <c r="M117" i="70"/>
  <c r="P117" i="70"/>
  <c r="N117" i="70"/>
  <c r="M149" i="70"/>
  <c r="P149" i="70"/>
  <c r="N149" i="70"/>
  <c r="I276" i="70"/>
  <c r="L284" i="70"/>
  <c r="M101" i="70"/>
  <c r="P101" i="70"/>
  <c r="N101" i="70"/>
  <c r="P73" i="70"/>
  <c r="N73" i="70"/>
  <c r="M73" i="70"/>
  <c r="P105" i="70"/>
  <c r="N105" i="70"/>
  <c r="M105" i="70"/>
  <c r="P137" i="70"/>
  <c r="N137" i="70"/>
  <c r="M137" i="70"/>
  <c r="P169" i="70"/>
  <c r="N169" i="70"/>
  <c r="M169" i="70"/>
  <c r="L197" i="70"/>
  <c r="J279" i="70"/>
  <c r="J303" i="70" s="1"/>
  <c r="I303" i="70"/>
  <c r="N37" i="70"/>
  <c r="P37" i="70"/>
  <c r="J276" i="70"/>
  <c r="M49" i="69"/>
  <c r="P49" i="69"/>
  <c r="N49" i="69"/>
  <c r="M97" i="69"/>
  <c r="P97" i="69"/>
  <c r="N97" i="69"/>
  <c r="N169" i="69"/>
  <c r="M169" i="69"/>
  <c r="P169" i="69"/>
  <c r="M129" i="69"/>
  <c r="P129" i="69"/>
  <c r="N129" i="69"/>
  <c r="N105" i="69"/>
  <c r="M105" i="69"/>
  <c r="P105" i="69"/>
  <c r="N137" i="69"/>
  <c r="M137" i="69"/>
  <c r="P137" i="69"/>
  <c r="N73" i="69"/>
  <c r="M73" i="69"/>
  <c r="P73" i="69"/>
  <c r="P133" i="69"/>
  <c r="M133" i="69"/>
  <c r="N133" i="69"/>
  <c r="M65" i="69"/>
  <c r="P65" i="69"/>
  <c r="N65" i="69"/>
  <c r="L33" i="69"/>
  <c r="P69" i="69"/>
  <c r="M69" i="69"/>
  <c r="N69" i="69"/>
  <c r="M145" i="69"/>
  <c r="P145" i="69"/>
  <c r="N145" i="69"/>
  <c r="J276" i="69"/>
  <c r="J53" i="69"/>
  <c r="L53" i="69" s="1"/>
  <c r="N61" i="69"/>
  <c r="J93" i="69"/>
  <c r="L93" i="69" s="1"/>
  <c r="J125" i="69"/>
  <c r="L125" i="69" s="1"/>
  <c r="J149" i="69"/>
  <c r="L149" i="69" s="1"/>
  <c r="M161" i="69"/>
  <c r="P161" i="69"/>
  <c r="N161" i="69"/>
  <c r="J41" i="69"/>
  <c r="J45" i="69"/>
  <c r="J89" i="69"/>
  <c r="L89" i="69" s="1"/>
  <c r="J121" i="69"/>
  <c r="L121" i="69" s="1"/>
  <c r="L292" i="69"/>
  <c r="I303" i="69"/>
  <c r="M81" i="69"/>
  <c r="P81" i="69"/>
  <c r="P109" i="69"/>
  <c r="N109" i="69"/>
  <c r="P157" i="69"/>
  <c r="N157" i="69"/>
  <c r="J57" i="69"/>
  <c r="L57" i="69" s="1"/>
  <c r="M61" i="69"/>
  <c r="J101" i="69"/>
  <c r="L101" i="69" s="1"/>
  <c r="J153" i="69"/>
  <c r="L153" i="69" s="1"/>
  <c r="M157" i="69"/>
  <c r="L197" i="69"/>
  <c r="J25" i="69"/>
  <c r="J37" i="69"/>
  <c r="J85" i="69"/>
  <c r="L85" i="69" s="1"/>
  <c r="J117" i="69"/>
  <c r="L117" i="69" s="1"/>
  <c r="J165" i="69"/>
  <c r="L165" i="69" s="1"/>
  <c r="J178" i="69"/>
  <c r="I276" i="69"/>
  <c r="M113" i="69"/>
  <c r="P113" i="69"/>
  <c r="L275" i="69"/>
  <c r="L284" i="69"/>
  <c r="N113" i="69"/>
  <c r="J21" i="69"/>
  <c r="J141" i="69"/>
  <c r="L141" i="69" s="1"/>
  <c r="J303" i="69"/>
  <c r="P117" i="68"/>
  <c r="M117" i="68"/>
  <c r="N129" i="68"/>
  <c r="L21" i="68"/>
  <c r="P57" i="68"/>
  <c r="L37" i="68"/>
  <c r="Q37" i="68" s="1"/>
  <c r="N89" i="68"/>
  <c r="P113" i="68"/>
  <c r="N113" i="68"/>
  <c r="L216" i="68"/>
  <c r="L275" i="68"/>
  <c r="J279" i="68"/>
  <c r="J303" i="68" s="1"/>
  <c r="I303" i="68"/>
  <c r="L300" i="68"/>
  <c r="M93" i="68"/>
  <c r="L25" i="68"/>
  <c r="Q25" i="68" s="1"/>
  <c r="M65" i="68"/>
  <c r="N65" i="68"/>
  <c r="P65" i="68"/>
  <c r="N157" i="68"/>
  <c r="M157" i="68"/>
  <c r="P169" i="68"/>
  <c r="N169" i="68"/>
  <c r="M169" i="68"/>
  <c r="L45" i="68"/>
  <c r="Q45" i="68" s="1"/>
  <c r="J178" i="68"/>
  <c r="I178" i="68"/>
  <c r="M33" i="68"/>
  <c r="N33" i="68"/>
  <c r="P33" i="68"/>
  <c r="N101" i="68"/>
  <c r="P101" i="68"/>
  <c r="M133" i="68"/>
  <c r="P133" i="68"/>
  <c r="N133" i="68"/>
  <c r="I276" i="68"/>
  <c r="J188" i="68"/>
  <c r="L197" i="68" s="1"/>
  <c r="L227" i="68"/>
  <c r="L292" i="68"/>
  <c r="M105" i="68"/>
  <c r="N137" i="68"/>
  <c r="M161" i="68"/>
  <c r="N161" i="68"/>
  <c r="P161" i="68"/>
  <c r="M53" i="68"/>
  <c r="N53" i="68"/>
  <c r="P53" i="68"/>
  <c r="M97" i="68"/>
  <c r="P97" i="68"/>
  <c r="L205" i="68"/>
  <c r="L29" i="68"/>
  <c r="Q29" i="68" s="1"/>
  <c r="M85" i="68"/>
  <c r="P85" i="68"/>
  <c r="N85" i="68"/>
  <c r="N125" i="68"/>
  <c r="M125" i="68"/>
  <c r="M149" i="68"/>
  <c r="P149" i="68"/>
  <c r="N149" i="68"/>
  <c r="M49" i="68"/>
  <c r="N49" i="68"/>
  <c r="P49" i="68"/>
  <c r="P141" i="68"/>
  <c r="M141" i="68"/>
  <c r="P165" i="68"/>
  <c r="L238" i="68"/>
  <c r="P137" i="67"/>
  <c r="N137" i="67"/>
  <c r="M137" i="67"/>
  <c r="L21" i="67"/>
  <c r="P69" i="67"/>
  <c r="N69" i="67"/>
  <c r="M69" i="67"/>
  <c r="P121" i="67"/>
  <c r="N121" i="67"/>
  <c r="M121" i="67"/>
  <c r="P165" i="67"/>
  <c r="N165" i="67"/>
  <c r="M165" i="67"/>
  <c r="L37" i="67"/>
  <c r="P149" i="67"/>
  <c r="N149" i="67"/>
  <c r="M149" i="67"/>
  <c r="P53" i="67"/>
  <c r="N53" i="67"/>
  <c r="M53" i="67"/>
  <c r="P117" i="67"/>
  <c r="N117" i="67"/>
  <c r="M117" i="67"/>
  <c r="P157" i="67"/>
  <c r="M157" i="67"/>
  <c r="P93" i="67"/>
  <c r="N93" i="67"/>
  <c r="M93" i="67"/>
  <c r="P77" i="67"/>
  <c r="N77" i="67"/>
  <c r="M77" i="67"/>
  <c r="P133" i="67"/>
  <c r="N133" i="67"/>
  <c r="M133" i="67"/>
  <c r="L300" i="67"/>
  <c r="L25" i="67"/>
  <c r="P101" i="67"/>
  <c r="N101" i="67"/>
  <c r="M101" i="67"/>
  <c r="P141" i="67"/>
  <c r="N141" i="67"/>
  <c r="M141" i="67"/>
  <c r="P89" i="67"/>
  <c r="N89" i="67"/>
  <c r="M89" i="67"/>
  <c r="J178" i="67"/>
  <c r="I178" i="67"/>
  <c r="M33" i="67"/>
  <c r="N33" i="67"/>
  <c r="P33" i="67"/>
  <c r="L41" i="67"/>
  <c r="M61" i="67"/>
  <c r="P73" i="67"/>
  <c r="N73" i="67"/>
  <c r="M73" i="67"/>
  <c r="M85" i="67"/>
  <c r="P125" i="67"/>
  <c r="N125" i="67"/>
  <c r="P169" i="67"/>
  <c r="N169" i="67"/>
  <c r="M169" i="67"/>
  <c r="J276" i="67"/>
  <c r="L284" i="67"/>
  <c r="M49" i="67"/>
  <c r="N49" i="67"/>
  <c r="P49" i="67"/>
  <c r="I276" i="67"/>
  <c r="J188" i="67"/>
  <c r="L197" i="67" s="1"/>
  <c r="P97" i="67"/>
  <c r="P113" i="67"/>
  <c r="P129" i="67"/>
  <c r="P145" i="67"/>
  <c r="P161" i="67"/>
  <c r="J303" i="67"/>
  <c r="N133" i="66"/>
  <c r="P133" i="66"/>
  <c r="M133" i="66"/>
  <c r="M145" i="66"/>
  <c r="P145" i="66"/>
  <c r="N145" i="66"/>
  <c r="L238" i="66"/>
  <c r="L300" i="66"/>
  <c r="M77" i="66"/>
  <c r="N117" i="66"/>
  <c r="P117" i="66"/>
  <c r="M117" i="66"/>
  <c r="L29" i="66"/>
  <c r="Q29" i="66" s="1"/>
  <c r="P89" i="66"/>
  <c r="N89" i="66"/>
  <c r="M89" i="66"/>
  <c r="P125" i="66"/>
  <c r="N125" i="66"/>
  <c r="M125" i="66"/>
  <c r="P57" i="66"/>
  <c r="N57" i="66"/>
  <c r="M57" i="66"/>
  <c r="M49" i="66"/>
  <c r="N49" i="66"/>
  <c r="P49" i="66"/>
  <c r="P73" i="66"/>
  <c r="N73" i="66"/>
  <c r="M73" i="66"/>
  <c r="P109" i="66"/>
  <c r="N109" i="66"/>
  <c r="M109" i="66"/>
  <c r="M65" i="66"/>
  <c r="P65" i="66"/>
  <c r="N65" i="66"/>
  <c r="P153" i="66"/>
  <c r="N153" i="66"/>
  <c r="M153" i="66"/>
  <c r="P61" i="66"/>
  <c r="N61" i="66"/>
  <c r="M61" i="66"/>
  <c r="M97" i="66"/>
  <c r="P97" i="66"/>
  <c r="N97" i="66"/>
  <c r="P137" i="66"/>
  <c r="N137" i="66"/>
  <c r="M137" i="66"/>
  <c r="N149" i="66"/>
  <c r="P149" i="66"/>
  <c r="M149" i="66"/>
  <c r="J178" i="66"/>
  <c r="I178" i="66"/>
  <c r="L205" i="66"/>
  <c r="L216" i="66"/>
  <c r="L25" i="66"/>
  <c r="Q25" i="66" s="1"/>
  <c r="L45" i="66"/>
  <c r="Q45" i="66" s="1"/>
  <c r="N69" i="66"/>
  <c r="P69" i="66"/>
  <c r="M69" i="66"/>
  <c r="P157" i="66"/>
  <c r="N157" i="66"/>
  <c r="M157" i="66"/>
  <c r="J276" i="66"/>
  <c r="J305" i="66" s="1"/>
  <c r="L284" i="66"/>
  <c r="M53" i="66"/>
  <c r="P81" i="66"/>
  <c r="P129" i="66"/>
  <c r="I303" i="66"/>
  <c r="P53" i="66"/>
  <c r="J303" i="66"/>
  <c r="L197" i="65"/>
  <c r="M157" i="65"/>
  <c r="N53" i="65"/>
  <c r="P53" i="65"/>
  <c r="M53" i="65"/>
  <c r="P137" i="65"/>
  <c r="N137" i="65"/>
  <c r="L33" i="65"/>
  <c r="Q33" i="65" s="1"/>
  <c r="M81" i="65"/>
  <c r="P81" i="65"/>
  <c r="N81" i="65"/>
  <c r="N145" i="65"/>
  <c r="L216" i="65"/>
  <c r="L238" i="65"/>
  <c r="H545" i="6" s="1"/>
  <c r="L275" i="65"/>
  <c r="L300" i="65"/>
  <c r="M117" i="65"/>
  <c r="P73" i="65"/>
  <c r="N73" i="65"/>
  <c r="M73" i="65"/>
  <c r="J279" i="65"/>
  <c r="J303" i="65" s="1"/>
  <c r="I303" i="65"/>
  <c r="P165" i="65"/>
  <c r="J178" i="65"/>
  <c r="P89" i="65"/>
  <c r="N89" i="65"/>
  <c r="M89" i="65"/>
  <c r="M121" i="65"/>
  <c r="P153" i="65"/>
  <c r="P149" i="65"/>
  <c r="P105" i="65"/>
  <c r="M105" i="65"/>
  <c r="N85" i="65"/>
  <c r="P85" i="65"/>
  <c r="M85" i="65"/>
  <c r="L21" i="65"/>
  <c r="P97" i="65"/>
  <c r="M129" i="65"/>
  <c r="N129" i="65"/>
  <c r="M161" i="65"/>
  <c r="N161" i="65"/>
  <c r="J276" i="65"/>
  <c r="J65" i="64"/>
  <c r="L65" i="64" s="1"/>
  <c r="J117" i="64"/>
  <c r="L117" i="64" s="1"/>
  <c r="O173" i="64"/>
  <c r="I178" i="64" s="1"/>
  <c r="J61" i="64"/>
  <c r="L61" i="64" s="1"/>
  <c r="J129" i="64"/>
  <c r="L129" i="64" s="1"/>
  <c r="J161" i="64"/>
  <c r="L161" i="64" s="1"/>
  <c r="J97" i="64"/>
  <c r="L97" i="64" s="1"/>
  <c r="J49" i="64"/>
  <c r="L49" i="64" s="1"/>
  <c r="J157" i="64"/>
  <c r="L157" i="64" s="1"/>
  <c r="J145" i="64"/>
  <c r="L145" i="64" s="1"/>
  <c r="J133" i="64"/>
  <c r="L133" i="64" s="1"/>
  <c r="J53" i="64"/>
  <c r="L53" i="64" s="1"/>
  <c r="J81" i="64"/>
  <c r="L81" i="64" s="1"/>
  <c r="J113" i="64"/>
  <c r="L113" i="64" s="1"/>
  <c r="J85" i="64"/>
  <c r="L85" i="64" s="1"/>
  <c r="J77" i="64"/>
  <c r="L77" i="64" s="1"/>
  <c r="J141" i="64"/>
  <c r="L141" i="64" s="1"/>
  <c r="J149" i="64"/>
  <c r="L149" i="64" s="1"/>
  <c r="J125" i="64"/>
  <c r="L125" i="64" s="1"/>
  <c r="J165" i="64"/>
  <c r="L165" i="64" s="1"/>
  <c r="L238" i="64"/>
  <c r="J69" i="64"/>
  <c r="L69" i="64" s="1"/>
  <c r="J109" i="64"/>
  <c r="L109" i="64" s="1"/>
  <c r="J93" i="64"/>
  <c r="L93" i="64" s="1"/>
  <c r="L216" i="64"/>
  <c r="J101" i="64"/>
  <c r="L101" i="64" s="1"/>
  <c r="J21" i="64"/>
  <c r="J45" i="64"/>
  <c r="J33" i="64"/>
  <c r="L33" i="64" s="1"/>
  <c r="Q33" i="64" s="1"/>
  <c r="J29" i="64"/>
  <c r="L29" i="64" s="1"/>
  <c r="Q29" i="64" s="1"/>
  <c r="J37" i="64"/>
  <c r="L37" i="64" s="1"/>
  <c r="Q37" i="64" s="1"/>
  <c r="J57" i="64"/>
  <c r="L57" i="64" s="1"/>
  <c r="Q57" i="64" s="1"/>
  <c r="J89" i="64"/>
  <c r="L89" i="64" s="1"/>
  <c r="Q89" i="64" s="1"/>
  <c r="J137" i="64"/>
  <c r="L137" i="64" s="1"/>
  <c r="Q137" i="64" s="1"/>
  <c r="J153" i="64"/>
  <c r="L153" i="64" s="1"/>
  <c r="Q153" i="64" s="1"/>
  <c r="J169" i="64"/>
  <c r="L169" i="64" s="1"/>
  <c r="Q169" i="64" s="1"/>
  <c r="L205" i="64"/>
  <c r="L292" i="64"/>
  <c r="J25" i="64"/>
  <c r="J73" i="64"/>
  <c r="L73" i="64" s="1"/>
  <c r="Q73" i="64" s="1"/>
  <c r="J105" i="64"/>
  <c r="L105" i="64" s="1"/>
  <c r="Q105" i="64" s="1"/>
  <c r="L300" i="64"/>
  <c r="J188" i="64"/>
  <c r="L197" i="64" s="1"/>
  <c r="I276" i="64"/>
  <c r="L275" i="64"/>
  <c r="J278" i="64"/>
  <c r="I303" i="64"/>
  <c r="J121" i="64"/>
  <c r="L121" i="64" s="1"/>
  <c r="Q121" i="64" s="1"/>
  <c r="L227" i="64"/>
  <c r="J41" i="64"/>
  <c r="P137" i="68" l="1"/>
  <c r="P129" i="68"/>
  <c r="M129" i="68"/>
  <c r="M137" i="68"/>
  <c r="M165" i="68"/>
  <c r="Q165" i="68"/>
  <c r="M101" i="68"/>
  <c r="Q101" i="68"/>
  <c r="P125" i="68"/>
  <c r="Q125" i="68"/>
  <c r="N97" i="68"/>
  <c r="Q97" i="68"/>
  <c r="P153" i="68"/>
  <c r="Q153" i="68"/>
  <c r="P157" i="68"/>
  <c r="Q157" i="68"/>
  <c r="P89" i="68"/>
  <c r="Q89" i="68"/>
  <c r="P93" i="68"/>
  <c r="Q93" i="68"/>
  <c r="M121" i="68"/>
  <c r="N77" i="68"/>
  <c r="N141" i="68"/>
  <c r="Q141" i="68"/>
  <c r="P121" i="68"/>
  <c r="Q121" i="68"/>
  <c r="M109" i="68"/>
  <c r="P77" i="68"/>
  <c r="P73" i="68"/>
  <c r="Q73" i="68"/>
  <c r="N145" i="68"/>
  <c r="Q145" i="68"/>
  <c r="P105" i="68"/>
  <c r="Q105" i="68"/>
  <c r="N109" i="68"/>
  <c r="M77" i="68"/>
  <c r="P109" i="68"/>
  <c r="M113" i="68"/>
  <c r="Q113" i="68"/>
  <c r="N117" i="68"/>
  <c r="Q117" i="68"/>
  <c r="M81" i="68"/>
  <c r="Q81" i="68"/>
  <c r="Q21" i="68"/>
  <c r="N21" i="68"/>
  <c r="N57" i="68"/>
  <c r="Q57" i="68"/>
  <c r="N61" i="68"/>
  <c r="Q61" i="68"/>
  <c r="P69" i="68"/>
  <c r="Q69" i="68"/>
  <c r="I178" i="81"/>
  <c r="I305" i="79"/>
  <c r="I305" i="66"/>
  <c r="N37" i="66"/>
  <c r="Q37" i="66"/>
  <c r="M81" i="66"/>
  <c r="Q81" i="66"/>
  <c r="P77" i="66"/>
  <c r="Q77" i="66"/>
  <c r="P169" i="66"/>
  <c r="Q169" i="66"/>
  <c r="M161" i="66"/>
  <c r="Q161" i="66"/>
  <c r="N165" i="66"/>
  <c r="Q165" i="66"/>
  <c r="M129" i="66"/>
  <c r="Q129" i="66"/>
  <c r="N105" i="66"/>
  <c r="Q105" i="66"/>
  <c r="N141" i="66"/>
  <c r="Q141" i="66"/>
  <c r="P93" i="66"/>
  <c r="Q93" i="66"/>
  <c r="M121" i="66"/>
  <c r="Q121" i="66"/>
  <c r="N101" i="66"/>
  <c r="Q101" i="66"/>
  <c r="P85" i="66"/>
  <c r="Q85" i="66"/>
  <c r="P113" i="66"/>
  <c r="Q113" i="66"/>
  <c r="M141" i="66"/>
  <c r="N129" i="66"/>
  <c r="N161" i="66"/>
  <c r="M105" i="66"/>
  <c r="P165" i="66"/>
  <c r="P141" i="66"/>
  <c r="P161" i="66"/>
  <c r="N77" i="66"/>
  <c r="L33" i="66"/>
  <c r="Q33" i="66" s="1"/>
  <c r="M165" i="66"/>
  <c r="P105" i="66"/>
  <c r="M93" i="66"/>
  <c r="H68" i="6"/>
  <c r="M169" i="66"/>
  <c r="N169" i="66"/>
  <c r="L21" i="66"/>
  <c r="N121" i="66"/>
  <c r="M113" i="66"/>
  <c r="P121" i="66"/>
  <c r="N81" i="66"/>
  <c r="P101" i="66"/>
  <c r="P37" i="66"/>
  <c r="M101" i="66"/>
  <c r="L41" i="66"/>
  <c r="M37" i="66"/>
  <c r="P141" i="65"/>
  <c r="Q141" i="65"/>
  <c r="M133" i="65"/>
  <c r="Q133" i="65"/>
  <c r="N125" i="65"/>
  <c r="Q125" i="65"/>
  <c r="P109" i="65"/>
  <c r="Q109" i="65"/>
  <c r="N101" i="65"/>
  <c r="Q101" i="65"/>
  <c r="N93" i="65"/>
  <c r="Q93" i="65"/>
  <c r="P77" i="65"/>
  <c r="Q77" i="65"/>
  <c r="N97" i="65"/>
  <c r="N105" i="65"/>
  <c r="N153" i="65"/>
  <c r="Q153" i="65"/>
  <c r="M145" i="65"/>
  <c r="Q145" i="65"/>
  <c r="M137" i="65"/>
  <c r="Q137" i="65"/>
  <c r="M149" i="65"/>
  <c r="Q149" i="65"/>
  <c r="P113" i="65"/>
  <c r="Q113" i="65"/>
  <c r="N117" i="65"/>
  <c r="Q117" i="65"/>
  <c r="M97" i="65"/>
  <c r="M165" i="65"/>
  <c r="P117" i="65"/>
  <c r="N157" i="65"/>
  <c r="P121" i="65"/>
  <c r="Q121" i="65"/>
  <c r="N21" i="65"/>
  <c r="Q21" i="65"/>
  <c r="N165" i="65"/>
  <c r="P157" i="65"/>
  <c r="P161" i="65"/>
  <c r="Q161" i="65"/>
  <c r="P129" i="65"/>
  <c r="Q129" i="65"/>
  <c r="P169" i="65"/>
  <c r="Q169" i="65"/>
  <c r="N121" i="65"/>
  <c r="N157" i="64"/>
  <c r="Q157" i="64"/>
  <c r="P109" i="64"/>
  <c r="Q109" i="64"/>
  <c r="P85" i="64"/>
  <c r="Q85" i="64"/>
  <c r="N97" i="64"/>
  <c r="Q97" i="64"/>
  <c r="P65" i="64"/>
  <c r="Q65" i="64"/>
  <c r="P161" i="64"/>
  <c r="Q161" i="64"/>
  <c r="M141" i="64"/>
  <c r="Q141" i="64"/>
  <c r="M69" i="64"/>
  <c r="Q69" i="64"/>
  <c r="M113" i="64"/>
  <c r="Q113" i="64"/>
  <c r="P81" i="64"/>
  <c r="Q81" i="64"/>
  <c r="P165" i="64"/>
  <c r="Q165" i="64"/>
  <c r="N53" i="64"/>
  <c r="Q53" i="64"/>
  <c r="P129" i="64"/>
  <c r="Q129" i="64"/>
  <c r="N125" i="64"/>
  <c r="Q125" i="64"/>
  <c r="N133" i="64"/>
  <c r="Q133" i="64"/>
  <c r="N101" i="64"/>
  <c r="Q101" i="64"/>
  <c r="P149" i="64"/>
  <c r="Q149" i="64"/>
  <c r="N145" i="64"/>
  <c r="Q145" i="64"/>
  <c r="N61" i="64"/>
  <c r="Q61" i="64"/>
  <c r="M93" i="64"/>
  <c r="Q93" i="64"/>
  <c r="N77" i="64"/>
  <c r="Q77" i="64"/>
  <c r="P49" i="64"/>
  <c r="Q49" i="64"/>
  <c r="N117" i="64"/>
  <c r="Q117" i="64"/>
  <c r="M61" i="64"/>
  <c r="N173" i="87"/>
  <c r="I177" i="87" s="1"/>
  <c r="L25" i="86"/>
  <c r="M25" i="86" s="1"/>
  <c r="M29" i="86"/>
  <c r="L41" i="86"/>
  <c r="P41" i="86" s="1"/>
  <c r="N45" i="84"/>
  <c r="L21" i="84"/>
  <c r="M29" i="84"/>
  <c r="L25" i="83"/>
  <c r="P25" i="83" s="1"/>
  <c r="Q173" i="83"/>
  <c r="I180" i="83" s="1"/>
  <c r="M29" i="82"/>
  <c r="P45" i="82"/>
  <c r="N45" i="82"/>
  <c r="M45" i="82"/>
  <c r="L173" i="82"/>
  <c r="I173" i="82" s="1"/>
  <c r="Q173" i="87"/>
  <c r="I180" i="87" s="1"/>
  <c r="P173" i="87"/>
  <c r="J179" i="87" s="1"/>
  <c r="Q173" i="81"/>
  <c r="I180" i="81" s="1"/>
  <c r="I305" i="80"/>
  <c r="M21" i="80"/>
  <c r="L25" i="80"/>
  <c r="L173" i="80" s="1"/>
  <c r="I173" i="80" s="1"/>
  <c r="Q173" i="80"/>
  <c r="I180" i="80" s="1"/>
  <c r="J305" i="79"/>
  <c r="L45" i="79"/>
  <c r="P45" i="79" s="1"/>
  <c r="L284" i="78"/>
  <c r="N49" i="78"/>
  <c r="L29" i="77"/>
  <c r="P33" i="77"/>
  <c r="Q173" i="77"/>
  <c r="I180" i="77" s="1"/>
  <c r="J305" i="76"/>
  <c r="L33" i="76"/>
  <c r="P33" i="76" s="1"/>
  <c r="L21" i="76"/>
  <c r="J305" i="75"/>
  <c r="I305" i="75"/>
  <c r="L33" i="75"/>
  <c r="I305" i="74"/>
  <c r="N37" i="74"/>
  <c r="M37" i="74"/>
  <c r="J303" i="73"/>
  <c r="I305" i="73"/>
  <c r="Q173" i="73"/>
  <c r="I180" i="73" s="1"/>
  <c r="L284" i="72"/>
  <c r="I305" i="70"/>
  <c r="P21" i="70"/>
  <c r="J305" i="69"/>
  <c r="P29" i="69"/>
  <c r="N29" i="69"/>
  <c r="M29" i="69"/>
  <c r="J276" i="68"/>
  <c r="J305" i="68" s="1"/>
  <c r="M57" i="68"/>
  <c r="P61" i="68"/>
  <c r="N69" i="68"/>
  <c r="M69" i="68"/>
  <c r="J305" i="67"/>
  <c r="I305" i="67"/>
  <c r="P61" i="67"/>
  <c r="M57" i="67"/>
  <c r="J305" i="65"/>
  <c r="L37" i="65"/>
  <c r="L29" i="65"/>
  <c r="L284" i="65"/>
  <c r="M113" i="65"/>
  <c r="H45" i="6"/>
  <c r="L61" i="65"/>
  <c r="H57" i="6"/>
  <c r="P125" i="65"/>
  <c r="M109" i="65"/>
  <c r="P101" i="65"/>
  <c r="P145" i="65"/>
  <c r="P93" i="65"/>
  <c r="M141" i="65"/>
  <c r="N109" i="65"/>
  <c r="M101" i="65"/>
  <c r="N149" i="65"/>
  <c r="N169" i="65"/>
  <c r="M153" i="65"/>
  <c r="N113" i="65"/>
  <c r="L57" i="65"/>
  <c r="H56" i="6"/>
  <c r="L49" i="65"/>
  <c r="H54" i="6"/>
  <c r="L65" i="65"/>
  <c r="Q65" i="65" s="1"/>
  <c r="H58" i="6"/>
  <c r="H52" i="6"/>
  <c r="L69" i="65"/>
  <c r="H59" i="6"/>
  <c r="L41" i="65"/>
  <c r="M169" i="65"/>
  <c r="N77" i="65"/>
  <c r="I305" i="65"/>
  <c r="L45" i="65"/>
  <c r="H53" i="6"/>
  <c r="P149" i="72"/>
  <c r="L173" i="72"/>
  <c r="I173" i="72" s="1"/>
  <c r="N105" i="72"/>
  <c r="P105" i="72"/>
  <c r="N161" i="72"/>
  <c r="N157" i="71"/>
  <c r="N81" i="71"/>
  <c r="M121" i="71"/>
  <c r="M77" i="70"/>
  <c r="N77" i="70"/>
  <c r="M89" i="70"/>
  <c r="P77" i="69"/>
  <c r="M77" i="69"/>
  <c r="N77" i="69"/>
  <c r="P145" i="68"/>
  <c r="M145" i="68"/>
  <c r="N105" i="68"/>
  <c r="N93" i="68"/>
  <c r="M89" i="68"/>
  <c r="P65" i="67"/>
  <c r="N65" i="67"/>
  <c r="N165" i="68"/>
  <c r="N81" i="68"/>
  <c r="M73" i="68"/>
  <c r="P81" i="68"/>
  <c r="N73" i="68"/>
  <c r="M153" i="68"/>
  <c r="N153" i="68"/>
  <c r="J178" i="85"/>
  <c r="I178" i="71"/>
  <c r="M61" i="68"/>
  <c r="N85" i="67"/>
  <c r="P81" i="67"/>
  <c r="N81" i="67"/>
  <c r="N161" i="67"/>
  <c r="N57" i="67"/>
  <c r="N153" i="67"/>
  <c r="P153" i="67"/>
  <c r="M105" i="67"/>
  <c r="N105" i="67"/>
  <c r="M45" i="86"/>
  <c r="L173" i="86"/>
  <c r="I173" i="86" s="1"/>
  <c r="N45" i="85"/>
  <c r="M45" i="85"/>
  <c r="P45" i="85"/>
  <c r="Q173" i="85"/>
  <c r="I180" i="85" s="1"/>
  <c r="L41" i="85"/>
  <c r="L173" i="85" s="1"/>
  <c r="I173" i="85" s="1"/>
  <c r="N49" i="85"/>
  <c r="M49" i="85"/>
  <c r="M45" i="84"/>
  <c r="P49" i="83"/>
  <c r="L45" i="76"/>
  <c r="N45" i="76" s="1"/>
  <c r="N49" i="76"/>
  <c r="M49" i="76"/>
  <c r="L45" i="75"/>
  <c r="M45" i="75" s="1"/>
  <c r="N45" i="86"/>
  <c r="Q173" i="86"/>
  <c r="I180" i="86" s="1"/>
  <c r="Q173" i="84"/>
  <c r="I180" i="84" s="1"/>
  <c r="L41" i="83"/>
  <c r="N41" i="83" s="1"/>
  <c r="M49" i="83"/>
  <c r="Q173" i="82"/>
  <c r="I180" i="82" s="1"/>
  <c r="M49" i="81"/>
  <c r="L173" i="81"/>
  <c r="I173" i="81" s="1"/>
  <c r="P49" i="81"/>
  <c r="P49" i="78"/>
  <c r="Q173" i="76"/>
  <c r="I180" i="76" s="1"/>
  <c r="N49" i="75"/>
  <c r="L41" i="75"/>
  <c r="L173" i="75" s="1"/>
  <c r="I173" i="75" s="1"/>
  <c r="L173" i="74"/>
  <c r="I173" i="74" s="1"/>
  <c r="Q173" i="71"/>
  <c r="I180" i="71" s="1"/>
  <c r="L45" i="70"/>
  <c r="P45" i="70" s="1"/>
  <c r="M85" i="66"/>
  <c r="N85" i="66"/>
  <c r="Q173" i="79"/>
  <c r="I180" i="79" s="1"/>
  <c r="Q173" i="74"/>
  <c r="I180" i="74" s="1"/>
  <c r="I178" i="73"/>
  <c r="Q173" i="72"/>
  <c r="I180" i="72" s="1"/>
  <c r="Q173" i="70"/>
  <c r="I180" i="70" s="1"/>
  <c r="Q173" i="67"/>
  <c r="I180" i="67" s="1"/>
  <c r="M77" i="65"/>
  <c r="N141" i="64"/>
  <c r="M109" i="67"/>
  <c r="L173" i="67"/>
  <c r="I173" i="67" s="1"/>
  <c r="N109" i="67"/>
  <c r="M93" i="65"/>
  <c r="N141" i="65"/>
  <c r="P133" i="65"/>
  <c r="N133" i="65"/>
  <c r="P49" i="65"/>
  <c r="M125" i="65"/>
  <c r="P25" i="86"/>
  <c r="N25" i="86"/>
  <c r="P21" i="86"/>
  <c r="M21" i="86"/>
  <c r="N41" i="86"/>
  <c r="M41" i="86"/>
  <c r="P37" i="86"/>
  <c r="N37" i="86"/>
  <c r="M37" i="86"/>
  <c r="J276" i="86"/>
  <c r="J305" i="86" s="1"/>
  <c r="M33" i="85"/>
  <c r="N33" i="85"/>
  <c r="P33" i="85"/>
  <c r="P25" i="85"/>
  <c r="N25" i="85"/>
  <c r="M25" i="85"/>
  <c r="P37" i="85"/>
  <c r="N37" i="85"/>
  <c r="M37" i="85"/>
  <c r="J305" i="85"/>
  <c r="P21" i="85"/>
  <c r="M21" i="85"/>
  <c r="J305" i="84"/>
  <c r="I305" i="84"/>
  <c r="P41" i="84"/>
  <c r="N41" i="84"/>
  <c r="M41" i="84"/>
  <c r="P37" i="84"/>
  <c r="N37" i="84"/>
  <c r="M37" i="84"/>
  <c r="M21" i="84"/>
  <c r="M33" i="84"/>
  <c r="N33" i="84"/>
  <c r="P33" i="84"/>
  <c r="P25" i="84"/>
  <c r="N25" i="84"/>
  <c r="M25" i="84"/>
  <c r="P45" i="83"/>
  <c r="N45" i="83"/>
  <c r="M45" i="83"/>
  <c r="I305" i="83"/>
  <c r="N25" i="83"/>
  <c r="M25" i="83"/>
  <c r="M33" i="83"/>
  <c r="P33" i="83"/>
  <c r="N33" i="83"/>
  <c r="M37" i="83"/>
  <c r="P37" i="83"/>
  <c r="N37" i="83"/>
  <c r="P29" i="83"/>
  <c r="N29" i="83"/>
  <c r="M29" i="83"/>
  <c r="P21" i="83"/>
  <c r="M21" i="83"/>
  <c r="J305" i="82"/>
  <c r="P25" i="82"/>
  <c r="N25" i="82"/>
  <c r="M25" i="82"/>
  <c r="P37" i="82"/>
  <c r="N37" i="82"/>
  <c r="M37" i="82"/>
  <c r="M33" i="82"/>
  <c r="N33" i="82"/>
  <c r="P33" i="82"/>
  <c r="P41" i="82"/>
  <c r="N41" i="82"/>
  <c r="M41" i="82"/>
  <c r="P21" i="82"/>
  <c r="M21" i="82"/>
  <c r="P29" i="81"/>
  <c r="N29" i="81"/>
  <c r="M29" i="81"/>
  <c r="P45" i="81"/>
  <c r="N45" i="81"/>
  <c r="M45" i="81"/>
  <c r="N37" i="81"/>
  <c r="P37" i="81"/>
  <c r="M37" i="81"/>
  <c r="P41" i="81"/>
  <c r="N41" i="81"/>
  <c r="M41" i="81"/>
  <c r="P21" i="81"/>
  <c r="M21" i="81"/>
  <c r="P25" i="81"/>
  <c r="N25" i="81"/>
  <c r="M25" i="81"/>
  <c r="M33" i="81"/>
  <c r="P33" i="81"/>
  <c r="N33" i="81"/>
  <c r="J305" i="81"/>
  <c r="P41" i="80"/>
  <c r="N41" i="80"/>
  <c r="M41" i="80"/>
  <c r="M33" i="80"/>
  <c r="P33" i="80"/>
  <c r="N33" i="80"/>
  <c r="P29" i="80"/>
  <c r="N29" i="80"/>
  <c r="M29" i="80"/>
  <c r="P25" i="80"/>
  <c r="N25" i="80"/>
  <c r="M25" i="80"/>
  <c r="P45" i="80"/>
  <c r="N45" i="80"/>
  <c r="M45" i="80"/>
  <c r="P25" i="79"/>
  <c r="N25" i="79"/>
  <c r="M25" i="79"/>
  <c r="L173" i="79"/>
  <c r="I173" i="79" s="1"/>
  <c r="P41" i="79"/>
  <c r="N41" i="79"/>
  <c r="M41" i="79"/>
  <c r="P21" i="79"/>
  <c r="M21" i="79"/>
  <c r="P29" i="78"/>
  <c r="N29" i="78"/>
  <c r="M29" i="78"/>
  <c r="P45" i="78"/>
  <c r="N45" i="78"/>
  <c r="M45" i="78"/>
  <c r="I305" i="78"/>
  <c r="P37" i="78"/>
  <c r="N37" i="78"/>
  <c r="M37" i="78"/>
  <c r="M33" i="78"/>
  <c r="N33" i="78"/>
  <c r="P33" i="78"/>
  <c r="P25" i="78"/>
  <c r="N25" i="78"/>
  <c r="M25" i="78"/>
  <c r="L173" i="78"/>
  <c r="I173" i="78" s="1"/>
  <c r="J305" i="78"/>
  <c r="P41" i="78"/>
  <c r="N41" i="78"/>
  <c r="M41" i="78"/>
  <c r="Q173" i="78"/>
  <c r="I180" i="78" s="1"/>
  <c r="M21" i="78"/>
  <c r="P21" i="78"/>
  <c r="L300" i="77"/>
  <c r="J305" i="77"/>
  <c r="P25" i="77"/>
  <c r="N25" i="77"/>
  <c r="M25" i="77"/>
  <c r="P21" i="77"/>
  <c r="M21" i="77"/>
  <c r="L173" i="77"/>
  <c r="I173" i="77" s="1"/>
  <c r="P45" i="77"/>
  <c r="N45" i="77"/>
  <c r="M45" i="77"/>
  <c r="P41" i="77"/>
  <c r="N41" i="77"/>
  <c r="M41" i="77"/>
  <c r="P37" i="77"/>
  <c r="N37" i="77"/>
  <c r="M37" i="77"/>
  <c r="P29" i="77"/>
  <c r="N29" i="77"/>
  <c r="M29" i="77"/>
  <c r="P21" i="76"/>
  <c r="M41" i="76"/>
  <c r="P41" i="76"/>
  <c r="N41" i="76"/>
  <c r="P25" i="76"/>
  <c r="M25" i="76"/>
  <c r="N25" i="76"/>
  <c r="P29" i="76"/>
  <c r="N29" i="76"/>
  <c r="M29" i="76"/>
  <c r="N37" i="76"/>
  <c r="P37" i="76"/>
  <c r="M37" i="76"/>
  <c r="M33" i="76"/>
  <c r="N33" i="76"/>
  <c r="P25" i="75"/>
  <c r="N25" i="75"/>
  <c r="M25" i="75"/>
  <c r="P157" i="75"/>
  <c r="N157" i="75"/>
  <c r="M157" i="75"/>
  <c r="P29" i="75"/>
  <c r="M29" i="75"/>
  <c r="N29" i="75"/>
  <c r="P125" i="75"/>
  <c r="M125" i="75"/>
  <c r="N125" i="75"/>
  <c r="P93" i="75"/>
  <c r="M93" i="75"/>
  <c r="N93" i="75"/>
  <c r="M37" i="75"/>
  <c r="P37" i="75"/>
  <c r="N37" i="75"/>
  <c r="M21" i="75"/>
  <c r="P21" i="75"/>
  <c r="P45" i="74"/>
  <c r="N45" i="74"/>
  <c r="M45" i="74"/>
  <c r="P25" i="74"/>
  <c r="N25" i="74"/>
  <c r="M25" i="74"/>
  <c r="P29" i="74"/>
  <c r="N29" i="74"/>
  <c r="M29" i="74"/>
  <c r="J305" i="74"/>
  <c r="P41" i="74"/>
  <c r="N41" i="74"/>
  <c r="M41" i="74"/>
  <c r="M33" i="73"/>
  <c r="P33" i="73"/>
  <c r="N33" i="73"/>
  <c r="P29" i="73"/>
  <c r="N29" i="73"/>
  <c r="M29" i="73"/>
  <c r="M21" i="73"/>
  <c r="P21" i="73"/>
  <c r="P25" i="73"/>
  <c r="N25" i="73"/>
  <c r="M25" i="73"/>
  <c r="P45" i="73"/>
  <c r="N45" i="73"/>
  <c r="M45" i="73"/>
  <c r="J305" i="73"/>
  <c r="P41" i="73"/>
  <c r="N41" i="73"/>
  <c r="M41" i="73"/>
  <c r="L173" i="73"/>
  <c r="I173" i="73" s="1"/>
  <c r="M37" i="73"/>
  <c r="N37" i="73"/>
  <c r="P37" i="73"/>
  <c r="P41" i="72"/>
  <c r="N41" i="72"/>
  <c r="M41" i="72"/>
  <c r="P29" i="72"/>
  <c r="N29" i="72"/>
  <c r="M29" i="72"/>
  <c r="P21" i="72"/>
  <c r="M21" i="72"/>
  <c r="P45" i="72"/>
  <c r="N45" i="72"/>
  <c r="M45" i="72"/>
  <c r="P37" i="72"/>
  <c r="N37" i="72"/>
  <c r="M37" i="72"/>
  <c r="J305" i="72"/>
  <c r="M33" i="72"/>
  <c r="P33" i="72"/>
  <c r="N33" i="72"/>
  <c r="M25" i="72"/>
  <c r="P25" i="72"/>
  <c r="N25" i="72"/>
  <c r="P45" i="71"/>
  <c r="N45" i="71"/>
  <c r="M45" i="71"/>
  <c r="N37" i="71"/>
  <c r="P37" i="71"/>
  <c r="M37" i="71"/>
  <c r="P41" i="71"/>
  <c r="N41" i="71"/>
  <c r="M41" i="71"/>
  <c r="P29" i="71"/>
  <c r="N29" i="71"/>
  <c r="M29" i="71"/>
  <c r="M33" i="71"/>
  <c r="P33" i="71"/>
  <c r="N33" i="71"/>
  <c r="I305" i="71"/>
  <c r="P21" i="71"/>
  <c r="M21" i="71"/>
  <c r="L173" i="71"/>
  <c r="I173" i="71" s="1"/>
  <c r="P25" i="71"/>
  <c r="N25" i="71"/>
  <c r="M25" i="71"/>
  <c r="M33" i="70"/>
  <c r="N33" i="70"/>
  <c r="P33" i="70"/>
  <c r="P25" i="70"/>
  <c r="N25" i="70"/>
  <c r="M25" i="70"/>
  <c r="P41" i="70"/>
  <c r="N41" i="70"/>
  <c r="M41" i="70"/>
  <c r="P29" i="70"/>
  <c r="N29" i="70"/>
  <c r="M29" i="70"/>
  <c r="J305" i="70"/>
  <c r="P149" i="69"/>
  <c r="M149" i="69"/>
  <c r="N149" i="69"/>
  <c r="M33" i="69"/>
  <c r="P33" i="69"/>
  <c r="N33" i="69"/>
  <c r="N57" i="69"/>
  <c r="M57" i="69"/>
  <c r="P57" i="69"/>
  <c r="L37" i="69"/>
  <c r="L25" i="69"/>
  <c r="P141" i="69"/>
  <c r="N141" i="69"/>
  <c r="M141" i="69"/>
  <c r="I305" i="69"/>
  <c r="N121" i="69"/>
  <c r="M121" i="69"/>
  <c r="P121" i="69"/>
  <c r="P125" i="69"/>
  <c r="N125" i="69"/>
  <c r="M125" i="69"/>
  <c r="L21" i="69"/>
  <c r="N153" i="69"/>
  <c r="M153" i="69"/>
  <c r="P153" i="69"/>
  <c r="N89" i="69"/>
  <c r="M89" i="69"/>
  <c r="P89" i="69"/>
  <c r="P93" i="69"/>
  <c r="N93" i="69"/>
  <c r="M93" i="69"/>
  <c r="P85" i="69"/>
  <c r="M85" i="69"/>
  <c r="N85" i="69"/>
  <c r="P165" i="69"/>
  <c r="M165" i="69"/>
  <c r="N165" i="69"/>
  <c r="P101" i="69"/>
  <c r="M101" i="69"/>
  <c r="N101" i="69"/>
  <c r="L45" i="69"/>
  <c r="P117" i="69"/>
  <c r="M117" i="69"/>
  <c r="N117" i="69"/>
  <c r="L41" i="69"/>
  <c r="P53" i="69"/>
  <c r="M53" i="69"/>
  <c r="N53" i="69"/>
  <c r="P45" i="68"/>
  <c r="N45" i="68"/>
  <c r="M45" i="68"/>
  <c r="P41" i="68"/>
  <c r="N41" i="68"/>
  <c r="M41" i="68"/>
  <c r="L284" i="68"/>
  <c r="P29" i="68"/>
  <c r="N29" i="68"/>
  <c r="M29" i="68"/>
  <c r="M37" i="68"/>
  <c r="P37" i="68"/>
  <c r="N37" i="68"/>
  <c r="I305" i="68"/>
  <c r="P25" i="68"/>
  <c r="N25" i="68"/>
  <c r="M25" i="68"/>
  <c r="P21" i="68"/>
  <c r="M21" i="68"/>
  <c r="L173" i="68"/>
  <c r="I173" i="68" s="1"/>
  <c r="P37" i="67"/>
  <c r="N37" i="67"/>
  <c r="M37" i="67"/>
  <c r="P41" i="67"/>
  <c r="N41" i="67"/>
  <c r="M41" i="67"/>
  <c r="P25" i="67"/>
  <c r="N25" i="67"/>
  <c r="M25" i="67"/>
  <c r="P29" i="67"/>
  <c r="N29" i="67"/>
  <c r="M29" i="67"/>
  <c r="P21" i="67"/>
  <c r="M21" i="67"/>
  <c r="P45" i="67"/>
  <c r="N45" i="67"/>
  <c r="M45" i="67"/>
  <c r="P29" i="66"/>
  <c r="N29" i="66"/>
  <c r="M29" i="66"/>
  <c r="P45" i="66"/>
  <c r="N45" i="66"/>
  <c r="M45" i="66"/>
  <c r="P25" i="66"/>
  <c r="N25" i="66"/>
  <c r="M25" i="66"/>
  <c r="M37" i="65"/>
  <c r="P41" i="65"/>
  <c r="M33" i="65"/>
  <c r="P33" i="65"/>
  <c r="N33" i="65"/>
  <c r="M21" i="65"/>
  <c r="P21" i="65"/>
  <c r="M117" i="64"/>
  <c r="N65" i="64"/>
  <c r="P97" i="64"/>
  <c r="M97" i="64"/>
  <c r="N49" i="64"/>
  <c r="M65" i="64"/>
  <c r="P117" i="64"/>
  <c r="J178" i="64"/>
  <c r="N81" i="64"/>
  <c r="M161" i="64"/>
  <c r="M157" i="64"/>
  <c r="N161" i="64"/>
  <c r="M81" i="64"/>
  <c r="P157" i="64"/>
  <c r="N85" i="64"/>
  <c r="M165" i="64"/>
  <c r="M129" i="64"/>
  <c r="N165" i="64"/>
  <c r="N129" i="64"/>
  <c r="M49" i="64"/>
  <c r="M85" i="64"/>
  <c r="P61" i="64"/>
  <c r="P69" i="64"/>
  <c r="I305" i="64"/>
  <c r="P53" i="64"/>
  <c r="N113" i="64"/>
  <c r="M125" i="64"/>
  <c r="P113" i="64"/>
  <c r="P125" i="64"/>
  <c r="M133" i="64"/>
  <c r="M149" i="64"/>
  <c r="P141" i="64"/>
  <c r="P133" i="64"/>
  <c r="N149" i="64"/>
  <c r="M145" i="64"/>
  <c r="P101" i="64"/>
  <c r="M53" i="64"/>
  <c r="P145" i="64"/>
  <c r="M101" i="64"/>
  <c r="P77" i="64"/>
  <c r="M77" i="64"/>
  <c r="N69" i="64"/>
  <c r="M109" i="64"/>
  <c r="L21" i="64"/>
  <c r="N109" i="64"/>
  <c r="N93" i="64"/>
  <c r="P93" i="64"/>
  <c r="L45" i="64"/>
  <c r="Q45" i="64" s="1"/>
  <c r="N29" i="64"/>
  <c r="P29" i="64"/>
  <c r="M29" i="64"/>
  <c r="N105" i="64"/>
  <c r="M105" i="64"/>
  <c r="P105" i="64"/>
  <c r="J276" i="64"/>
  <c r="N137" i="64"/>
  <c r="M137" i="64"/>
  <c r="P137" i="64"/>
  <c r="N121" i="64"/>
  <c r="M121" i="64"/>
  <c r="P121" i="64"/>
  <c r="N89" i="64"/>
  <c r="M89" i="64"/>
  <c r="P89" i="64"/>
  <c r="P33" i="64"/>
  <c r="N33" i="64"/>
  <c r="M33" i="64"/>
  <c r="L25" i="64"/>
  <c r="Q25" i="64" s="1"/>
  <c r="P37" i="64"/>
  <c r="N37" i="64"/>
  <c r="M37" i="64"/>
  <c r="N169" i="64"/>
  <c r="M169" i="64"/>
  <c r="P169" i="64"/>
  <c r="N57" i="64"/>
  <c r="M57" i="64"/>
  <c r="P57" i="64"/>
  <c r="L41" i="64"/>
  <c r="Q41" i="64" s="1"/>
  <c r="J303" i="64"/>
  <c r="L284" i="64"/>
  <c r="N73" i="64"/>
  <c r="M73" i="64"/>
  <c r="P73" i="64"/>
  <c r="N153" i="64"/>
  <c r="M153" i="64"/>
  <c r="P153" i="64"/>
  <c r="I350" i="43"/>
  <c r="J350" i="43" s="1"/>
  <c r="I349" i="43"/>
  <c r="J349" i="43" s="1"/>
  <c r="I550" i="6"/>
  <c r="I553" i="6"/>
  <c r="I272" i="43"/>
  <c r="J272" i="43" s="1"/>
  <c r="I273" i="43"/>
  <c r="J273" i="43" s="1"/>
  <c r="I309" i="43"/>
  <c r="I310" i="43"/>
  <c r="I311" i="43"/>
  <c r="I283" i="43"/>
  <c r="J283" i="43" s="1"/>
  <c r="I289" i="43"/>
  <c r="J289" i="43" s="1"/>
  <c r="I290" i="43"/>
  <c r="J290" i="43" s="1"/>
  <c r="I291" i="43"/>
  <c r="J291" i="43" s="1"/>
  <c r="I296" i="43"/>
  <c r="J296" i="43" s="1"/>
  <c r="I297" i="43"/>
  <c r="J297" i="43" s="1"/>
  <c r="I298" i="43"/>
  <c r="J298" i="43" s="1"/>
  <c r="I299" i="43"/>
  <c r="J299" i="43"/>
  <c r="I287" i="43"/>
  <c r="J287" i="43" s="1"/>
  <c r="I251" i="43"/>
  <c r="J326" i="43"/>
  <c r="I327" i="43"/>
  <c r="J327" i="43" s="1"/>
  <c r="I328" i="43"/>
  <c r="J328" i="43" s="1"/>
  <c r="I329" i="43"/>
  <c r="J329" i="43" s="1"/>
  <c r="I330" i="43"/>
  <c r="J330" i="43" s="1"/>
  <c r="I331" i="43"/>
  <c r="J331" i="43" s="1"/>
  <c r="I332" i="43"/>
  <c r="J332" i="43" s="1"/>
  <c r="I333" i="43"/>
  <c r="J333" i="43" s="1"/>
  <c r="I334" i="43"/>
  <c r="J334" i="43" s="1"/>
  <c r="I336" i="43"/>
  <c r="J336" i="43" s="1"/>
  <c r="I337" i="43"/>
  <c r="J337" i="43" s="1"/>
  <c r="I338" i="43"/>
  <c r="J338" i="43" s="1"/>
  <c r="I339" i="43"/>
  <c r="J339" i="43" s="1"/>
  <c r="I340" i="43"/>
  <c r="J340" i="43" s="1"/>
  <c r="I341" i="43"/>
  <c r="J341" i="43" s="1"/>
  <c r="I342" i="43"/>
  <c r="J342" i="43" s="1"/>
  <c r="I343" i="43"/>
  <c r="J343" i="43" s="1"/>
  <c r="I344" i="43"/>
  <c r="J344" i="43" s="1"/>
  <c r="I345" i="43"/>
  <c r="J345" i="43" s="1"/>
  <c r="I325" i="43"/>
  <c r="J325" i="43" s="1"/>
  <c r="I285" i="43"/>
  <c r="J285" i="43" s="1"/>
  <c r="I286" i="43"/>
  <c r="J286" i="43" s="1"/>
  <c r="I288" i="43"/>
  <c r="J288" i="43" s="1"/>
  <c r="I292" i="43"/>
  <c r="J292" i="43" s="1"/>
  <c r="I293" i="43"/>
  <c r="J293" i="43" s="1"/>
  <c r="I294" i="43"/>
  <c r="J294" i="43" s="1"/>
  <c r="I295" i="43"/>
  <c r="J295" i="43" s="1"/>
  <c r="I300" i="43"/>
  <c r="J300" i="43" s="1"/>
  <c r="I279" i="43"/>
  <c r="I280" i="43"/>
  <c r="J280" i="43" s="1"/>
  <c r="I281" i="43"/>
  <c r="J281" i="43" s="1"/>
  <c r="I282" i="43"/>
  <c r="J282" i="43" s="1"/>
  <c r="I284" i="43"/>
  <c r="J284" i="43" s="1"/>
  <c r="I278" i="43"/>
  <c r="J278" i="43" s="1"/>
  <c r="M317" i="43"/>
  <c r="Q173" i="68" l="1"/>
  <c r="I180" i="68" s="1"/>
  <c r="N41" i="66"/>
  <c r="Q41" i="66"/>
  <c r="P21" i="66"/>
  <c r="P173" i="66" s="1"/>
  <c r="J179" i="66" s="1"/>
  <c r="Q21" i="66"/>
  <c r="Q173" i="66" s="1"/>
  <c r="I180" i="66" s="1"/>
  <c r="P41" i="66"/>
  <c r="N21" i="66"/>
  <c r="N173" i="66" s="1"/>
  <c r="I177" i="66" s="1"/>
  <c r="M21" i="66"/>
  <c r="M33" i="66"/>
  <c r="P33" i="66"/>
  <c r="N33" i="66"/>
  <c r="L173" i="66"/>
  <c r="I173" i="66" s="1"/>
  <c r="M41" i="66"/>
  <c r="M49" i="65"/>
  <c r="Q49" i="65"/>
  <c r="N41" i="65"/>
  <c r="Q41" i="65"/>
  <c r="N37" i="65"/>
  <c r="Q37" i="65"/>
  <c r="N61" i="65"/>
  <c r="Q61" i="65"/>
  <c r="P57" i="65"/>
  <c r="Q57" i="65"/>
  <c r="P45" i="65"/>
  <c r="Q45" i="65"/>
  <c r="N29" i="65"/>
  <c r="Q29" i="65"/>
  <c r="M69" i="65"/>
  <c r="Q69" i="65"/>
  <c r="N21" i="64"/>
  <c r="Q21" i="64"/>
  <c r="Q173" i="64" s="1"/>
  <c r="I180" i="64" s="1"/>
  <c r="M173" i="86"/>
  <c r="I175" i="86" s="1"/>
  <c r="M41" i="85"/>
  <c r="M173" i="85" s="1"/>
  <c r="I175" i="85" s="1"/>
  <c r="L173" i="84"/>
  <c r="I173" i="84" s="1"/>
  <c r="N173" i="84"/>
  <c r="I177" i="84" s="1"/>
  <c r="L173" i="83"/>
  <c r="I173" i="83" s="1"/>
  <c r="M41" i="83"/>
  <c r="M173" i="83" s="1"/>
  <c r="I175" i="83" s="1"/>
  <c r="P41" i="83"/>
  <c r="P173" i="83" s="1"/>
  <c r="J179" i="83" s="1"/>
  <c r="I179" i="87"/>
  <c r="I182" i="87" s="1"/>
  <c r="I184" i="87" s="1"/>
  <c r="J307" i="87" s="1"/>
  <c r="N45" i="79"/>
  <c r="M45" i="79"/>
  <c r="P45" i="76"/>
  <c r="M21" i="76"/>
  <c r="M33" i="75"/>
  <c r="P33" i="75"/>
  <c r="N33" i="75"/>
  <c r="Q173" i="75"/>
  <c r="I180" i="75" s="1"/>
  <c r="M173" i="71"/>
  <c r="I175" i="71" s="1"/>
  <c r="L173" i="70"/>
  <c r="I173" i="70" s="1"/>
  <c r="P37" i="65"/>
  <c r="P29" i="65"/>
  <c r="M57" i="65"/>
  <c r="N57" i="65"/>
  <c r="N49" i="65"/>
  <c r="M41" i="65"/>
  <c r="N173" i="79"/>
  <c r="I177" i="79" s="1"/>
  <c r="M29" i="65"/>
  <c r="L173" i="65"/>
  <c r="I173" i="65" s="1"/>
  <c r="P65" i="65"/>
  <c r="M65" i="65"/>
  <c r="N65" i="65"/>
  <c r="M45" i="65"/>
  <c r="P61" i="65"/>
  <c r="M61" i="65"/>
  <c r="N45" i="65"/>
  <c r="P69" i="65"/>
  <c r="N69" i="65"/>
  <c r="N41" i="85"/>
  <c r="N173" i="85" s="1"/>
  <c r="I177" i="85" s="1"/>
  <c r="P41" i="85"/>
  <c r="P173" i="85" s="1"/>
  <c r="I179" i="85" s="1"/>
  <c r="P173" i="84"/>
  <c r="J179" i="84" s="1"/>
  <c r="M173" i="82"/>
  <c r="I175" i="82" s="1"/>
  <c r="M173" i="81"/>
  <c r="I175" i="81" s="1"/>
  <c r="N173" i="81"/>
  <c r="I177" i="81" s="1"/>
  <c r="P173" i="80"/>
  <c r="J179" i="80" s="1"/>
  <c r="M173" i="79"/>
  <c r="I175" i="79" s="1"/>
  <c r="P173" i="79"/>
  <c r="J179" i="79" s="1"/>
  <c r="M45" i="76"/>
  <c r="L173" i="76"/>
  <c r="I173" i="76" s="1"/>
  <c r="N45" i="75"/>
  <c r="P45" i="75"/>
  <c r="M173" i="72"/>
  <c r="I175" i="72" s="1"/>
  <c r="N173" i="86"/>
  <c r="I177" i="86" s="1"/>
  <c r="M173" i="84"/>
  <c r="I175" i="84" s="1"/>
  <c r="P173" i="82"/>
  <c r="I179" i="82" s="1"/>
  <c r="M173" i="80"/>
  <c r="I175" i="80" s="1"/>
  <c r="M173" i="78"/>
  <c r="I175" i="78" s="1"/>
  <c r="M173" i="77"/>
  <c r="I175" i="77" s="1"/>
  <c r="N173" i="76"/>
  <c r="I177" i="76" s="1"/>
  <c r="M41" i="75"/>
  <c r="P41" i="75"/>
  <c r="N41" i="75"/>
  <c r="M173" i="74"/>
  <c r="I175" i="74" s="1"/>
  <c r="N173" i="74"/>
  <c r="I177" i="74" s="1"/>
  <c r="P173" i="74"/>
  <c r="J179" i="74" s="1"/>
  <c r="N173" i="73"/>
  <c r="I177" i="73" s="1"/>
  <c r="M173" i="73"/>
  <c r="I175" i="73" s="1"/>
  <c r="M45" i="70"/>
  <c r="M173" i="70" s="1"/>
  <c r="I175" i="70" s="1"/>
  <c r="N45" i="70"/>
  <c r="N173" i="70" s="1"/>
  <c r="I177" i="70" s="1"/>
  <c r="P173" i="70"/>
  <c r="I179" i="70" s="1"/>
  <c r="M173" i="68"/>
  <c r="I175" i="68" s="1"/>
  <c r="P173" i="68"/>
  <c r="I179" i="68" s="1"/>
  <c r="M173" i="67"/>
  <c r="I175" i="67" s="1"/>
  <c r="P173" i="86"/>
  <c r="J179" i="86" s="1"/>
  <c r="N173" i="83"/>
  <c r="I177" i="83" s="1"/>
  <c r="N173" i="82"/>
  <c r="I177" i="82" s="1"/>
  <c r="P173" i="81"/>
  <c r="J179" i="81" s="1"/>
  <c r="N173" i="80"/>
  <c r="I177" i="80" s="1"/>
  <c r="N173" i="78"/>
  <c r="I177" i="78" s="1"/>
  <c r="P173" i="78"/>
  <c r="J179" i="78" s="1"/>
  <c r="P173" i="77"/>
  <c r="J179" i="77" s="1"/>
  <c r="N173" i="77"/>
  <c r="I177" i="77" s="1"/>
  <c r="P173" i="76"/>
  <c r="J179" i="76" s="1"/>
  <c r="P173" i="73"/>
  <c r="I179" i="73" s="1"/>
  <c r="P173" i="72"/>
  <c r="J179" i="72" s="1"/>
  <c r="N173" i="72"/>
  <c r="I177" i="72" s="1"/>
  <c r="P173" i="71"/>
  <c r="J179" i="71" s="1"/>
  <c r="N173" i="71"/>
  <c r="I177" i="71" s="1"/>
  <c r="N173" i="68"/>
  <c r="I177" i="68" s="1"/>
  <c r="P173" i="67"/>
  <c r="J179" i="67" s="1"/>
  <c r="N173" i="67"/>
  <c r="I177" i="67" s="1"/>
  <c r="P45" i="69"/>
  <c r="N45" i="69"/>
  <c r="M45" i="69"/>
  <c r="N25" i="69"/>
  <c r="P25" i="69"/>
  <c r="M25" i="69"/>
  <c r="N41" i="69"/>
  <c r="M41" i="69"/>
  <c r="P41" i="69"/>
  <c r="M37" i="69"/>
  <c r="P37" i="69"/>
  <c r="N37" i="69"/>
  <c r="M21" i="69"/>
  <c r="P21" i="69"/>
  <c r="L173" i="69"/>
  <c r="I173" i="69" s="1"/>
  <c r="Q173" i="69"/>
  <c r="I180" i="69" s="1"/>
  <c r="J305" i="64"/>
  <c r="M21" i="64"/>
  <c r="P21" i="64"/>
  <c r="N45" i="64"/>
  <c r="M45" i="64"/>
  <c r="P45" i="64"/>
  <c r="N25" i="64"/>
  <c r="M25" i="64"/>
  <c r="P25" i="64"/>
  <c r="L173" i="64"/>
  <c r="I173" i="64" s="1"/>
  <c r="N41" i="64"/>
  <c r="M41" i="64"/>
  <c r="P41" i="64"/>
  <c r="J279" i="43"/>
  <c r="L284" i="43" s="1"/>
  <c r="H549" i="6" s="1"/>
  <c r="I304" i="43"/>
  <c r="J351" i="43"/>
  <c r="J346" i="43"/>
  <c r="L345" i="43"/>
  <c r="H569" i="6" s="1"/>
  <c r="L334" i="43"/>
  <c r="I193" i="43"/>
  <c r="I194" i="43"/>
  <c r="I195" i="43"/>
  <c r="I196" i="43"/>
  <c r="I197" i="43"/>
  <c r="I199" i="43"/>
  <c r="I201" i="43"/>
  <c r="J201" i="43" s="1"/>
  <c r="I202" i="43"/>
  <c r="J202" i="43" s="1"/>
  <c r="I203" i="43"/>
  <c r="J203" i="43" s="1"/>
  <c r="I204" i="43"/>
  <c r="J204" i="43" s="1"/>
  <c r="I205" i="43"/>
  <c r="J205" i="43" s="1"/>
  <c r="I207" i="43"/>
  <c r="J207" i="43" s="1"/>
  <c r="I208" i="43"/>
  <c r="J208" i="43" s="1"/>
  <c r="I209" i="43"/>
  <c r="J209" i="43" s="1"/>
  <c r="I210" i="43"/>
  <c r="J210" i="43" s="1"/>
  <c r="I211" i="43"/>
  <c r="J211" i="43" s="1"/>
  <c r="I212" i="43"/>
  <c r="J212" i="43" s="1"/>
  <c r="I213" i="43"/>
  <c r="J213" i="43" s="1"/>
  <c r="I214" i="43"/>
  <c r="J214" i="43" s="1"/>
  <c r="I215" i="43"/>
  <c r="J215" i="43" s="1"/>
  <c r="I216" i="43"/>
  <c r="J216" i="43" s="1"/>
  <c r="I218" i="43"/>
  <c r="I219" i="43"/>
  <c r="J219" i="43" s="1"/>
  <c r="I220" i="43"/>
  <c r="J220" i="43" s="1"/>
  <c r="I221" i="43"/>
  <c r="J221" i="43" s="1"/>
  <c r="I222" i="43"/>
  <c r="J222" i="43" s="1"/>
  <c r="I223" i="43"/>
  <c r="J223" i="43" s="1"/>
  <c r="I224" i="43"/>
  <c r="J224" i="43" s="1"/>
  <c r="I225" i="43"/>
  <c r="J225" i="43" s="1"/>
  <c r="I226" i="43"/>
  <c r="J226" i="43" s="1"/>
  <c r="I227" i="43"/>
  <c r="J227" i="43" s="1"/>
  <c r="I229" i="43"/>
  <c r="J229" i="43" s="1"/>
  <c r="I230" i="43"/>
  <c r="J230" i="43" s="1"/>
  <c r="I231" i="43"/>
  <c r="J231" i="43" s="1"/>
  <c r="I232" i="43"/>
  <c r="J232" i="43" s="1"/>
  <c r="I233" i="43"/>
  <c r="J233" i="43" s="1"/>
  <c r="I234" i="43"/>
  <c r="J234" i="43" s="1"/>
  <c r="I235" i="43"/>
  <c r="J235" i="43" s="1"/>
  <c r="I236" i="43"/>
  <c r="J236" i="43" s="1"/>
  <c r="I237" i="43"/>
  <c r="J237" i="43" s="1"/>
  <c r="I238" i="43"/>
  <c r="J238" i="43" s="1"/>
  <c r="I240" i="43"/>
  <c r="J240" i="43" s="1"/>
  <c r="I241" i="43"/>
  <c r="J241" i="43" s="1"/>
  <c r="I242" i="43"/>
  <c r="J242" i="43" s="1"/>
  <c r="I243" i="43"/>
  <c r="J243" i="43" s="1"/>
  <c r="I244" i="43"/>
  <c r="J244" i="43" s="1"/>
  <c r="I245" i="43"/>
  <c r="J245" i="43" s="1"/>
  <c r="I246" i="43"/>
  <c r="J246" i="43" s="1"/>
  <c r="I247" i="43"/>
  <c r="J247" i="43" s="1"/>
  <c r="I248" i="43"/>
  <c r="J248" i="43" s="1"/>
  <c r="I249" i="43"/>
  <c r="J249" i="43" s="1"/>
  <c r="J251" i="43"/>
  <c r="I252" i="43"/>
  <c r="J252" i="43" s="1"/>
  <c r="I253" i="43"/>
  <c r="J253" i="43" s="1"/>
  <c r="I254" i="43"/>
  <c r="J254" i="43" s="1"/>
  <c r="I255" i="43"/>
  <c r="J255" i="43" s="1"/>
  <c r="I256" i="43"/>
  <c r="J256" i="43" s="1"/>
  <c r="I257" i="43"/>
  <c r="J257" i="43" s="1"/>
  <c r="I258" i="43"/>
  <c r="J258" i="43" s="1"/>
  <c r="I259" i="43"/>
  <c r="J259" i="43" s="1"/>
  <c r="I260" i="43"/>
  <c r="J260" i="43" s="1"/>
  <c r="I261" i="43"/>
  <c r="J261" i="43" s="1"/>
  <c r="I262" i="43"/>
  <c r="J262" i="43" s="1"/>
  <c r="I263" i="43"/>
  <c r="J263" i="43" s="1"/>
  <c r="I264" i="43"/>
  <c r="J264" i="43" s="1"/>
  <c r="I265" i="43"/>
  <c r="J265" i="43" s="1"/>
  <c r="I266" i="43"/>
  <c r="J266" i="43" s="1"/>
  <c r="I267" i="43"/>
  <c r="J267" i="43" s="1"/>
  <c r="I268" i="43"/>
  <c r="J268" i="43" s="1"/>
  <c r="I269" i="43"/>
  <c r="J269" i="43" s="1"/>
  <c r="I270" i="43"/>
  <c r="J270" i="43" s="1"/>
  <c r="I271" i="43"/>
  <c r="J271" i="43" s="1"/>
  <c r="I274" i="43"/>
  <c r="J274" i="43" s="1"/>
  <c r="I275" i="43"/>
  <c r="J275" i="43" s="1"/>
  <c r="I200" i="43"/>
  <c r="C6" i="63"/>
  <c r="D6" i="63"/>
  <c r="B173" i="43"/>
  <c r="H172" i="43"/>
  <c r="H171" i="43"/>
  <c r="H170" i="43"/>
  <c r="H169" i="43"/>
  <c r="C14" i="6"/>
  <c r="C15" i="6"/>
  <c r="C16" i="6"/>
  <c r="C17" i="6"/>
  <c r="C18" i="6"/>
  <c r="C19" i="6"/>
  <c r="C20" i="6"/>
  <c r="C21" i="6"/>
  <c r="C13" i="6"/>
  <c r="Q173" i="65" l="1"/>
  <c r="I180" i="65" s="1"/>
  <c r="M173" i="66"/>
  <c r="I175" i="66" s="1"/>
  <c r="M173" i="76"/>
  <c r="I175" i="76" s="1"/>
  <c r="P173" i="75"/>
  <c r="J179" i="75" s="1"/>
  <c r="M173" i="75"/>
  <c r="I175" i="75" s="1"/>
  <c r="N173" i="75"/>
  <c r="I177" i="75" s="1"/>
  <c r="P173" i="65"/>
  <c r="J179" i="65" s="1"/>
  <c r="J179" i="73"/>
  <c r="I179" i="74"/>
  <c r="I182" i="74" s="1"/>
  <c r="I184" i="74" s="1"/>
  <c r="J307" i="74" s="1"/>
  <c r="M173" i="65"/>
  <c r="I175" i="65" s="1"/>
  <c r="N173" i="65"/>
  <c r="I177" i="65" s="1"/>
  <c r="J179" i="70"/>
  <c r="H568" i="6"/>
  <c r="I568" i="6" s="1"/>
  <c r="I182" i="85"/>
  <c r="I184" i="85" s="1"/>
  <c r="J307" i="85" s="1"/>
  <c r="J179" i="85"/>
  <c r="I179" i="84"/>
  <c r="I182" i="84" s="1"/>
  <c r="I184" i="84" s="1"/>
  <c r="J307" i="84" s="1"/>
  <c r="I179" i="80"/>
  <c r="I182" i="80" s="1"/>
  <c r="I184" i="80" s="1"/>
  <c r="J307" i="80" s="1"/>
  <c r="I179" i="79"/>
  <c r="I182" i="79" s="1"/>
  <c r="I184" i="79" s="1"/>
  <c r="J307" i="79" s="1"/>
  <c r="I179" i="77"/>
  <c r="I182" i="77" s="1"/>
  <c r="I184" i="77" s="1"/>
  <c r="J307" i="77" s="1"/>
  <c r="P173" i="69"/>
  <c r="I179" i="69" s="1"/>
  <c r="I179" i="66"/>
  <c r="I179" i="83"/>
  <c r="I182" i="83" s="1"/>
  <c r="I184" i="83" s="1"/>
  <c r="J307" i="83" s="1"/>
  <c r="J179" i="82"/>
  <c r="I179" i="81"/>
  <c r="I182" i="81" s="1"/>
  <c r="I184" i="81" s="1"/>
  <c r="J307" i="81" s="1"/>
  <c r="I179" i="76"/>
  <c r="I182" i="73"/>
  <c r="I184" i="73" s="1"/>
  <c r="J307" i="73" s="1"/>
  <c r="J179" i="68"/>
  <c r="I182" i="68"/>
  <c r="I184" i="68" s="1"/>
  <c r="J307" i="68" s="1"/>
  <c r="I179" i="86"/>
  <c r="I182" i="86" s="1"/>
  <c r="I184" i="86" s="1"/>
  <c r="J307" i="86" s="1"/>
  <c r="I182" i="82"/>
  <c r="I184" i="82" s="1"/>
  <c r="J307" i="82" s="1"/>
  <c r="I179" i="78"/>
  <c r="I182" i="78" s="1"/>
  <c r="I184" i="78" s="1"/>
  <c r="J307" i="78" s="1"/>
  <c r="I179" i="72"/>
  <c r="I182" i="72" s="1"/>
  <c r="I184" i="72" s="1"/>
  <c r="J307" i="72" s="1"/>
  <c r="I179" i="71"/>
  <c r="I182" i="71" s="1"/>
  <c r="I184" i="71" s="1"/>
  <c r="J307" i="71" s="1"/>
  <c r="I182" i="70"/>
  <c r="I184" i="70" s="1"/>
  <c r="J307" i="70" s="1"/>
  <c r="I179" i="67"/>
  <c r="I182" i="67" s="1"/>
  <c r="I184" i="67" s="1"/>
  <c r="J307" i="67" s="1"/>
  <c r="N173" i="69"/>
  <c r="I177" i="69" s="1"/>
  <c r="M173" i="69"/>
  <c r="I175" i="69" s="1"/>
  <c r="P173" i="64"/>
  <c r="J179" i="64" s="1"/>
  <c r="N173" i="64"/>
  <c r="I177" i="64" s="1"/>
  <c r="M173" i="64"/>
  <c r="I175" i="64" s="1"/>
  <c r="J218" i="43"/>
  <c r="J169" i="43"/>
  <c r="L169" i="43" s="1"/>
  <c r="J30" i="63"/>
  <c r="O173" i="43"/>
  <c r="L42" i="63"/>
  <c r="L40" i="63"/>
  <c r="L36" i="63"/>
  <c r="L32" i="63"/>
  <c r="L30" i="63"/>
  <c r="L27" i="63"/>
  <c r="J16" i="63"/>
  <c r="I28" i="63"/>
  <c r="J28" i="63" s="1"/>
  <c r="J33" i="63"/>
  <c r="J34" i="63"/>
  <c r="J35" i="63"/>
  <c r="J36" i="63"/>
  <c r="J37" i="63"/>
  <c r="J38" i="63"/>
  <c r="J39" i="63"/>
  <c r="J40" i="63"/>
  <c r="J41" i="63"/>
  <c r="J42" i="63"/>
  <c r="J15" i="63"/>
  <c r="J17" i="63"/>
  <c r="J18" i="63"/>
  <c r="J19" i="63"/>
  <c r="J20" i="63"/>
  <c r="J21" i="63"/>
  <c r="J22" i="63"/>
  <c r="L23" i="63"/>
  <c r="J309" i="43"/>
  <c r="J310" i="43"/>
  <c r="L301" i="43"/>
  <c r="I552" i="6" s="1"/>
  <c r="M302" i="43"/>
  <c r="M301" i="43"/>
  <c r="M300" i="43"/>
  <c r="M292" i="43"/>
  <c r="M249" i="43"/>
  <c r="M284" i="43"/>
  <c r="M275" i="43"/>
  <c r="M238" i="43"/>
  <c r="M227" i="43"/>
  <c r="M216" i="43"/>
  <c r="M205" i="43"/>
  <c r="M197" i="43"/>
  <c r="I189" i="43"/>
  <c r="J189" i="43" s="1"/>
  <c r="I190" i="43"/>
  <c r="J190" i="43" s="1"/>
  <c r="I191" i="43"/>
  <c r="J191" i="43" s="1"/>
  <c r="I192" i="43"/>
  <c r="J192" i="43" s="1"/>
  <c r="J193" i="43"/>
  <c r="J194" i="43"/>
  <c r="J195" i="43"/>
  <c r="J196" i="43"/>
  <c r="J197" i="43"/>
  <c r="J14" i="63"/>
  <c r="J23" i="63"/>
  <c r="J25" i="63"/>
  <c r="J27" i="63"/>
  <c r="J29" i="63"/>
  <c r="J32" i="63"/>
  <c r="C4" i="63"/>
  <c r="D4" i="63"/>
  <c r="C5" i="63"/>
  <c r="D5" i="63"/>
  <c r="D3" i="63"/>
  <c r="C3" i="63"/>
  <c r="J13" i="63"/>
  <c r="J311" i="43"/>
  <c r="J312" i="43"/>
  <c r="J313" i="43"/>
  <c r="J314" i="43"/>
  <c r="J200" i="43"/>
  <c r="I302" i="43"/>
  <c r="J302" i="43" s="1"/>
  <c r="L302" i="43" s="1"/>
  <c r="I305" i="43"/>
  <c r="I188" i="43"/>
  <c r="J316" i="43"/>
  <c r="J315" i="43"/>
  <c r="K23" i="63" l="1"/>
  <c r="I182" i="66"/>
  <c r="I184" i="66" s="1"/>
  <c r="J307" i="66" s="1"/>
  <c r="P169" i="43"/>
  <c r="Q169" i="43"/>
  <c r="I276" i="43"/>
  <c r="I182" i="76"/>
  <c r="I184" i="76" s="1"/>
  <c r="J307" i="76" s="1"/>
  <c r="I179" i="75"/>
  <c r="I182" i="75" s="1"/>
  <c r="I184" i="75" s="1"/>
  <c r="J307" i="75" s="1"/>
  <c r="I179" i="65"/>
  <c r="I182" i="65" s="1"/>
  <c r="I184" i="65" s="1"/>
  <c r="J307" i="65" s="1"/>
  <c r="J179" i="69"/>
  <c r="K42" i="63"/>
  <c r="H558" i="6" s="1"/>
  <c r="I558" i="6" s="1"/>
  <c r="H556" i="6"/>
  <c r="I556" i="6" s="1"/>
  <c r="K40" i="63"/>
  <c r="H557" i="6" s="1"/>
  <c r="I557" i="6" s="1"/>
  <c r="I182" i="69"/>
  <c r="I184" i="69" s="1"/>
  <c r="J307" i="69" s="1"/>
  <c r="I179" i="64"/>
  <c r="I182" i="64" s="1"/>
  <c r="I184" i="64" s="1"/>
  <c r="J307" i="64" s="1"/>
  <c r="J178" i="43"/>
  <c r="M169" i="43"/>
  <c r="N169" i="43"/>
  <c r="I569" i="6"/>
  <c r="I570" i="6" s="1"/>
  <c r="I317" i="43"/>
  <c r="L300" i="43"/>
  <c r="H551" i="6" s="1"/>
  <c r="L292" i="43"/>
  <c r="H546" i="6"/>
  <c r="L227" i="43"/>
  <c r="H544" i="6" s="1"/>
  <c r="L275" i="43"/>
  <c r="H547" i="6" s="1"/>
  <c r="L238" i="43"/>
  <c r="L216" i="43"/>
  <c r="H543" i="6" s="1"/>
  <c r="J317" i="43"/>
  <c r="L317" i="43" s="1"/>
  <c r="H562" i="6" s="1"/>
  <c r="J188" i="43"/>
  <c r="L197" i="43" s="1"/>
  <c r="H541" i="6" s="1"/>
  <c r="J199" i="43"/>
  <c r="L205" i="43" s="1"/>
  <c r="H542" i="6" s="1"/>
  <c r="I551" i="6" l="1"/>
  <c r="H554" i="6"/>
  <c r="I31" i="63"/>
  <c r="J31" i="63" s="1"/>
  <c r="I178" i="43"/>
  <c r="I527" i="6" s="1"/>
  <c r="H548" i="6"/>
  <c r="H563" i="6"/>
  <c r="I24" i="63"/>
  <c r="I26" i="63"/>
  <c r="J26" i="63" s="1"/>
  <c r="J304" i="43"/>
  <c r="J276" i="43"/>
  <c r="I43" i="63" l="1"/>
  <c r="J24" i="63"/>
  <c r="J43" i="63" s="1"/>
  <c r="H555" i="6" l="1"/>
  <c r="H559" i="6" l="1"/>
  <c r="I555" i="6" l="1"/>
  <c r="I547" i="6"/>
  <c r="I546" i="6"/>
  <c r="I543" i="6"/>
  <c r="I544" i="6"/>
  <c r="I545" i="6"/>
  <c r="I542" i="6"/>
  <c r="I549" i="6"/>
  <c r="I554" i="6" l="1"/>
  <c r="I559" i="6"/>
  <c r="I562" i="6" l="1"/>
  <c r="I563" i="6" s="1"/>
  <c r="I541" i="6"/>
  <c r="I548" i="6" l="1"/>
  <c r="I473" i="6" l="1"/>
  <c r="I472" i="6"/>
  <c r="I471" i="6"/>
  <c r="I470" i="6"/>
  <c r="I469" i="6"/>
  <c r="I468" i="6"/>
  <c r="I467" i="6"/>
  <c r="I466" i="6"/>
  <c r="I465" i="6"/>
  <c r="I464" i="6"/>
  <c r="I463" i="6"/>
  <c r="I462" i="6"/>
  <c r="I461" i="6"/>
  <c r="I460" i="6"/>
  <c r="I459" i="6"/>
  <c r="I458" i="6"/>
  <c r="I457" i="6"/>
  <c r="I456" i="6"/>
  <c r="I455" i="6"/>
  <c r="I454" i="6"/>
  <c r="I453" i="6"/>
  <c r="I452" i="6"/>
  <c r="I451" i="6"/>
  <c r="I450" i="6"/>
  <c r="I449" i="6"/>
  <c r="I448" i="6"/>
  <c r="I447" i="6"/>
  <c r="I446" i="6"/>
  <c r="I445" i="6"/>
  <c r="I444" i="6"/>
  <c r="I443" i="6"/>
  <c r="I442" i="6"/>
  <c r="I441" i="6"/>
  <c r="I440" i="6"/>
  <c r="I439" i="6"/>
  <c r="I438" i="6"/>
  <c r="I437" i="6"/>
  <c r="I436" i="6"/>
  <c r="I435" i="6"/>
  <c r="I434" i="6"/>
  <c r="I433" i="6"/>
  <c r="I432" i="6"/>
  <c r="I431" i="6"/>
  <c r="I430" i="6"/>
  <c r="I429" i="6"/>
  <c r="I71" i="6"/>
  <c r="I70" i="6"/>
  <c r="I69" i="6"/>
  <c r="I68" i="6"/>
  <c r="I67" i="6"/>
  <c r="I66" i="6"/>
  <c r="I65" i="6"/>
  <c r="I64" i="6"/>
  <c r="I63" i="6"/>
  <c r="I62" i="6"/>
  <c r="I61" i="6"/>
  <c r="I59" i="6"/>
  <c r="I58" i="6"/>
  <c r="I57" i="6"/>
  <c r="I56" i="6"/>
  <c r="I55" i="6"/>
  <c r="I54" i="6"/>
  <c r="I53" i="6"/>
  <c r="I52" i="6"/>
  <c r="I51" i="6"/>
  <c r="I50" i="6"/>
  <c r="I49" i="6"/>
  <c r="H168" i="43"/>
  <c r="H167" i="43"/>
  <c r="H166" i="43"/>
  <c r="H165" i="43"/>
  <c r="H164" i="43"/>
  <c r="H163" i="43"/>
  <c r="H162" i="43"/>
  <c r="H161" i="43"/>
  <c r="H160" i="43"/>
  <c r="H159" i="43"/>
  <c r="H158" i="43"/>
  <c r="H157" i="43"/>
  <c r="H156" i="43"/>
  <c r="H155" i="43"/>
  <c r="H154" i="43"/>
  <c r="H153" i="43"/>
  <c r="H152" i="43"/>
  <c r="H151" i="43"/>
  <c r="H150" i="43"/>
  <c r="H149" i="43"/>
  <c r="H148" i="43"/>
  <c r="H147" i="43"/>
  <c r="H146" i="43"/>
  <c r="H145" i="43"/>
  <c r="H144" i="43"/>
  <c r="H143" i="43"/>
  <c r="H142" i="43"/>
  <c r="H141" i="43"/>
  <c r="H140" i="43"/>
  <c r="H139" i="43"/>
  <c r="H138" i="43"/>
  <c r="H137" i="43"/>
  <c r="H136" i="43"/>
  <c r="H135" i="43"/>
  <c r="H134" i="43"/>
  <c r="H133" i="43"/>
  <c r="H132" i="43"/>
  <c r="H131" i="43"/>
  <c r="H130" i="43"/>
  <c r="H129" i="43"/>
  <c r="H128" i="43"/>
  <c r="H127" i="43"/>
  <c r="H126" i="43"/>
  <c r="H125" i="43"/>
  <c r="H124" i="43"/>
  <c r="H123" i="43"/>
  <c r="H122" i="43"/>
  <c r="H121" i="43"/>
  <c r="H120" i="43"/>
  <c r="H119" i="43"/>
  <c r="H118" i="43"/>
  <c r="H117" i="43"/>
  <c r="H116" i="43"/>
  <c r="H115" i="43"/>
  <c r="H114" i="43"/>
  <c r="H113" i="43"/>
  <c r="H112" i="43"/>
  <c r="H111" i="43"/>
  <c r="H110" i="43"/>
  <c r="H109" i="43"/>
  <c r="H108" i="43"/>
  <c r="H107" i="43"/>
  <c r="H106" i="43"/>
  <c r="H105" i="43"/>
  <c r="H104" i="43"/>
  <c r="H103" i="43"/>
  <c r="H102" i="43"/>
  <c r="H101" i="43"/>
  <c r="H100" i="43"/>
  <c r="H99" i="43"/>
  <c r="H98" i="43"/>
  <c r="H97" i="43"/>
  <c r="H96" i="43"/>
  <c r="H95" i="43"/>
  <c r="H94" i="43"/>
  <c r="H93" i="43"/>
  <c r="H92" i="43"/>
  <c r="H91" i="43"/>
  <c r="H90" i="43"/>
  <c r="H89" i="43"/>
  <c r="H88" i="43"/>
  <c r="H87" i="43"/>
  <c r="H86" i="43"/>
  <c r="H85" i="43"/>
  <c r="H84" i="43"/>
  <c r="H83" i="43"/>
  <c r="H82" i="43"/>
  <c r="H81" i="43"/>
  <c r="H80" i="43"/>
  <c r="H79" i="43"/>
  <c r="H78" i="43"/>
  <c r="H77" i="43"/>
  <c r="H76" i="43"/>
  <c r="H75" i="43"/>
  <c r="H74" i="43"/>
  <c r="H73" i="43"/>
  <c r="H48" i="43"/>
  <c r="H47" i="43"/>
  <c r="H46" i="43"/>
  <c r="H45" i="43"/>
  <c r="H44" i="43"/>
  <c r="H43" i="43"/>
  <c r="H42" i="43"/>
  <c r="H41" i="43"/>
  <c r="H40" i="43"/>
  <c r="H39" i="43"/>
  <c r="H38" i="43"/>
  <c r="H37" i="43"/>
  <c r="H36" i="43"/>
  <c r="H35" i="43"/>
  <c r="H34" i="43"/>
  <c r="H33" i="43"/>
  <c r="H32" i="43"/>
  <c r="H31" i="43"/>
  <c r="H30" i="43"/>
  <c r="H29" i="43"/>
  <c r="H28" i="43"/>
  <c r="H27" i="43"/>
  <c r="H26" i="43"/>
  <c r="H25" i="43"/>
  <c r="H24" i="43"/>
  <c r="H23" i="43"/>
  <c r="H22" i="43"/>
  <c r="H21" i="43"/>
  <c r="H20" i="43"/>
  <c r="H19" i="43"/>
  <c r="H18" i="43"/>
  <c r="H17" i="43"/>
  <c r="H16" i="43"/>
  <c r="H14" i="43"/>
  <c r="J13" i="43"/>
  <c r="C7" i="43"/>
  <c r="C6" i="43"/>
  <c r="C5" i="43"/>
  <c r="C4" i="43"/>
  <c r="J165" i="43" l="1"/>
  <c r="L165" i="43" s="1"/>
  <c r="Q165" i="43" s="1"/>
  <c r="L17" i="43"/>
  <c r="Q17" i="43" s="1"/>
  <c r="J33" i="43"/>
  <c r="J41" i="43"/>
  <c r="J49" i="43"/>
  <c r="J57" i="43"/>
  <c r="L57" i="43" s="1"/>
  <c r="Q57" i="43" s="1"/>
  <c r="J65" i="43"/>
  <c r="J73" i="43"/>
  <c r="L73" i="43" s="1"/>
  <c r="Q73" i="43" s="1"/>
  <c r="J81" i="43"/>
  <c r="L81" i="43" s="1"/>
  <c r="Q81" i="43" s="1"/>
  <c r="J89" i="43"/>
  <c r="L89" i="43" s="1"/>
  <c r="Q89" i="43" s="1"/>
  <c r="J97" i="43"/>
  <c r="L97" i="43" s="1"/>
  <c r="Q97" i="43" s="1"/>
  <c r="J105" i="43"/>
  <c r="L105" i="43" s="1"/>
  <c r="Q105" i="43" s="1"/>
  <c r="J113" i="43"/>
  <c r="L113" i="43" s="1"/>
  <c r="Q113" i="43" s="1"/>
  <c r="J121" i="43"/>
  <c r="L121" i="43" s="1"/>
  <c r="Q121" i="43" s="1"/>
  <c r="J129" i="43"/>
  <c r="L129" i="43" s="1"/>
  <c r="Q129" i="43" s="1"/>
  <c r="J137" i="43"/>
  <c r="L137" i="43" s="1"/>
  <c r="Q137" i="43" s="1"/>
  <c r="J145" i="43"/>
  <c r="L145" i="43" s="1"/>
  <c r="Q145" i="43" s="1"/>
  <c r="J153" i="43"/>
  <c r="L153" i="43" s="1"/>
  <c r="Q153" i="43" s="1"/>
  <c r="J161" i="43"/>
  <c r="L161" i="43" s="1"/>
  <c r="Q161" i="43" s="1"/>
  <c r="J21" i="43"/>
  <c r="J29" i="43"/>
  <c r="J37" i="43"/>
  <c r="J45" i="43"/>
  <c r="J53" i="43"/>
  <c r="J61" i="43"/>
  <c r="L61" i="43" s="1"/>
  <c r="Q61" i="43" s="1"/>
  <c r="J69" i="43"/>
  <c r="J77" i="43"/>
  <c r="L77" i="43" s="1"/>
  <c r="Q77" i="43" s="1"/>
  <c r="J85" i="43"/>
  <c r="L85" i="43" s="1"/>
  <c r="Q85" i="43" s="1"/>
  <c r="J93" i="43"/>
  <c r="L93" i="43" s="1"/>
  <c r="Q93" i="43" s="1"/>
  <c r="J101" i="43"/>
  <c r="L101" i="43" s="1"/>
  <c r="Q101" i="43" s="1"/>
  <c r="J109" i="43"/>
  <c r="L109" i="43" s="1"/>
  <c r="Q109" i="43" s="1"/>
  <c r="J117" i="43"/>
  <c r="L117" i="43" s="1"/>
  <c r="Q117" i="43" s="1"/>
  <c r="J125" i="43"/>
  <c r="L125" i="43" s="1"/>
  <c r="Q125" i="43" s="1"/>
  <c r="J133" i="43"/>
  <c r="L133" i="43" s="1"/>
  <c r="Q133" i="43" s="1"/>
  <c r="J141" i="43"/>
  <c r="L141" i="43" s="1"/>
  <c r="Q141" i="43" s="1"/>
  <c r="J149" i="43"/>
  <c r="L149" i="43" s="1"/>
  <c r="Q149" i="43" s="1"/>
  <c r="J157" i="43"/>
  <c r="L157" i="43" s="1"/>
  <c r="Q157" i="43" s="1"/>
  <c r="J25" i="43"/>
  <c r="I48" i="6"/>
  <c r="L49" i="43" l="1"/>
  <c r="Q49" i="43" s="1"/>
  <c r="L53" i="43"/>
  <c r="L69" i="43"/>
  <c r="L65" i="43"/>
  <c r="Q65" i="43" s="1"/>
  <c r="L21" i="43"/>
  <c r="L45" i="43"/>
  <c r="L41" i="43"/>
  <c r="L37" i="43"/>
  <c r="L33" i="43"/>
  <c r="L29" i="43"/>
  <c r="L25" i="43"/>
  <c r="P117" i="43"/>
  <c r="M117" i="43"/>
  <c r="N117" i="43"/>
  <c r="N53" i="43"/>
  <c r="P53" i="43"/>
  <c r="P145" i="43"/>
  <c r="M145" i="43"/>
  <c r="N145" i="43"/>
  <c r="P81" i="43"/>
  <c r="M81" i="43"/>
  <c r="N81" i="43"/>
  <c r="P109" i="43"/>
  <c r="M109" i="43"/>
  <c r="N109" i="43"/>
  <c r="M137" i="43"/>
  <c r="N137" i="43"/>
  <c r="P137" i="43"/>
  <c r="P73" i="43"/>
  <c r="N73" i="43"/>
  <c r="M73" i="43"/>
  <c r="P165" i="43"/>
  <c r="M165" i="43"/>
  <c r="N165" i="43"/>
  <c r="P101" i="43"/>
  <c r="N101" i="43"/>
  <c r="M101" i="43"/>
  <c r="P129" i="43"/>
  <c r="M129" i="43"/>
  <c r="N129" i="43"/>
  <c r="M65" i="43"/>
  <c r="M157" i="43"/>
  <c r="P157" i="43"/>
  <c r="N157" i="43"/>
  <c r="P93" i="43"/>
  <c r="N93" i="43"/>
  <c r="M93" i="43"/>
  <c r="P121" i="43"/>
  <c r="M121" i="43"/>
  <c r="N121" i="43"/>
  <c r="P57" i="43"/>
  <c r="M57" i="43"/>
  <c r="N57" i="43"/>
  <c r="N149" i="43"/>
  <c r="M149" i="43"/>
  <c r="P149" i="43"/>
  <c r="M85" i="43"/>
  <c r="N85" i="43"/>
  <c r="P85" i="43"/>
  <c r="P113" i="43"/>
  <c r="N113" i="43"/>
  <c r="M113" i="43"/>
  <c r="P49" i="43"/>
  <c r="N49" i="43"/>
  <c r="M49" i="43"/>
  <c r="N141" i="43"/>
  <c r="M141" i="43"/>
  <c r="P141" i="43"/>
  <c r="M77" i="43"/>
  <c r="P77" i="43"/>
  <c r="N77" i="43"/>
  <c r="P105" i="43"/>
  <c r="N105" i="43"/>
  <c r="M105" i="43"/>
  <c r="P133" i="43"/>
  <c r="N133" i="43"/>
  <c r="M133" i="43"/>
  <c r="P69" i="43"/>
  <c r="M69" i="43"/>
  <c r="P161" i="43"/>
  <c r="M161" i="43"/>
  <c r="N161" i="43"/>
  <c r="P97" i="43"/>
  <c r="N97" i="43"/>
  <c r="M97" i="43"/>
  <c r="P125" i="43"/>
  <c r="M125" i="43"/>
  <c r="N125" i="43"/>
  <c r="M61" i="43"/>
  <c r="N61" i="43"/>
  <c r="P61" i="43"/>
  <c r="M153" i="43"/>
  <c r="N153" i="43"/>
  <c r="P153" i="43"/>
  <c r="P89" i="43"/>
  <c r="M89" i="43"/>
  <c r="N89" i="43"/>
  <c r="M17" i="43"/>
  <c r="P17" i="43"/>
  <c r="N17" i="43"/>
  <c r="L13" i="43"/>
  <c r="I47" i="6"/>
  <c r="I30" i="6"/>
  <c r="Q13" i="43" l="1"/>
  <c r="N13" i="43"/>
  <c r="P37" i="43"/>
  <c r="Q37" i="43"/>
  <c r="M41" i="43"/>
  <c r="Q41" i="43"/>
  <c r="N45" i="43"/>
  <c r="Q45" i="43"/>
  <c r="P21" i="43"/>
  <c r="Q21" i="43"/>
  <c r="P25" i="43"/>
  <c r="Q25" i="43"/>
  <c r="N69" i="43"/>
  <c r="Q69" i="43"/>
  <c r="N65" i="43"/>
  <c r="N29" i="43"/>
  <c r="Q29" i="43"/>
  <c r="M53" i="43"/>
  <c r="Q53" i="43"/>
  <c r="P65" i="43"/>
  <c r="P33" i="43"/>
  <c r="Q33" i="43"/>
  <c r="M13" i="43"/>
  <c r="L173" i="43"/>
  <c r="I173" i="43" s="1"/>
  <c r="I520" i="6" s="1"/>
  <c r="N41" i="43"/>
  <c r="J180" i="43"/>
  <c r="N25" i="43"/>
  <c r="P41" i="43"/>
  <c r="M21" i="43"/>
  <c r="N33" i="43"/>
  <c r="P29" i="43"/>
  <c r="N37" i="43"/>
  <c r="N21" i="43"/>
  <c r="M45" i="43"/>
  <c r="P45" i="43"/>
  <c r="M25" i="43"/>
  <c r="M33" i="43"/>
  <c r="M29" i="43"/>
  <c r="M37" i="43"/>
  <c r="P13" i="43"/>
  <c r="Q173" i="43" l="1"/>
  <c r="I180" i="43" s="1"/>
  <c r="I533" i="6" s="1"/>
  <c r="N173" i="43"/>
  <c r="I177" i="43" s="1"/>
  <c r="I524" i="6" s="1"/>
  <c r="P173" i="43"/>
  <c r="I179" i="43" s="1"/>
  <c r="I530" i="6" s="1"/>
  <c r="M173" i="43"/>
  <c r="I175" i="43" s="1"/>
  <c r="I522" i="6" s="1"/>
  <c r="K520" i="6"/>
  <c r="I536" i="6" l="1"/>
  <c r="I538" i="6" s="1"/>
  <c r="I182" i="43"/>
  <c r="I184" i="43" s="1"/>
  <c r="J306" i="43"/>
  <c r="J319" i="43" s="1"/>
  <c r="J179" i="43"/>
  <c r="I319" i="43" l="1"/>
  <c r="J321" i="43"/>
  <c r="J353" i="43" s="1"/>
  <c r="I20" i="6" l="1"/>
  <c r="I81" i="6"/>
  <c r="I82" i="6"/>
  <c r="I83" i="6"/>
  <c r="I84" i="6"/>
  <c r="I85" i="6"/>
  <c r="I86" i="6"/>
  <c r="I93" i="6"/>
  <c r="I94" i="6"/>
  <c r="I95" i="6"/>
  <c r="I96" i="6"/>
  <c r="I97" i="6"/>
  <c r="I98" i="6"/>
  <c r="I99" i="6"/>
  <c r="I100" i="6"/>
  <c r="I101" i="6"/>
  <c r="I102" i="6"/>
  <c r="I109" i="6"/>
  <c r="I110" i="6"/>
  <c r="I111" i="6"/>
  <c r="I112" i="6"/>
  <c r="I113" i="6"/>
  <c r="I114" i="6"/>
  <c r="I115" i="6"/>
  <c r="I116" i="6"/>
  <c r="I117" i="6"/>
  <c r="I118" i="6"/>
  <c r="I125" i="6"/>
  <c r="I126" i="6"/>
  <c r="I127" i="6"/>
  <c r="I128" i="6"/>
  <c r="I129" i="6"/>
  <c r="I130" i="6"/>
  <c r="I131" i="6"/>
  <c r="I132" i="6"/>
  <c r="I133" i="6"/>
  <c r="I134" i="6"/>
  <c r="I141" i="6"/>
  <c r="I142" i="6"/>
  <c r="I143" i="6"/>
  <c r="I144" i="6"/>
  <c r="I145" i="6"/>
  <c r="I146" i="6"/>
  <c r="I147" i="6"/>
  <c r="I148" i="6"/>
  <c r="I149" i="6"/>
  <c r="I150" i="6"/>
  <c r="I157" i="6"/>
  <c r="I158" i="6"/>
  <c r="I159" i="6"/>
  <c r="I160" i="6"/>
  <c r="I161" i="6"/>
  <c r="I162" i="6"/>
  <c r="I163" i="6"/>
  <c r="I164" i="6"/>
  <c r="I165" i="6"/>
  <c r="I166" i="6"/>
  <c r="I173" i="6"/>
  <c r="I174" i="6"/>
  <c r="I175" i="6"/>
  <c r="I176" i="6"/>
  <c r="I177" i="6"/>
  <c r="I178" i="6"/>
  <c r="I179" i="6"/>
  <c r="I180" i="6"/>
  <c r="I181" i="6"/>
  <c r="I182" i="6"/>
  <c r="I189" i="6"/>
  <c r="I190" i="6"/>
  <c r="I191" i="6"/>
  <c r="I192" i="6"/>
  <c r="I193" i="6"/>
  <c r="I194" i="6"/>
  <c r="I195" i="6"/>
  <c r="I196" i="6"/>
  <c r="I197" i="6"/>
  <c r="I198" i="6"/>
  <c r="I205" i="6"/>
  <c r="I206" i="6"/>
  <c r="I207" i="6"/>
  <c r="I208" i="6"/>
  <c r="I209" i="6"/>
  <c r="I210" i="6"/>
  <c r="I211" i="6"/>
  <c r="I212" i="6"/>
  <c r="I213" i="6"/>
  <c r="I214" i="6"/>
  <c r="I220" i="6"/>
  <c r="I221" i="6"/>
  <c r="I222" i="6"/>
  <c r="I223" i="6"/>
  <c r="I224" i="6"/>
  <c r="I225" i="6"/>
  <c r="I226" i="6"/>
  <c r="I227" i="6"/>
  <c r="I228" i="6"/>
  <c r="I229" i="6"/>
  <c r="I230" i="6"/>
  <c r="I236" i="6"/>
  <c r="I237" i="6"/>
  <c r="I238" i="6"/>
  <c r="I239" i="6"/>
  <c r="I240" i="6"/>
  <c r="I241" i="6"/>
  <c r="I242" i="6"/>
  <c r="I243" i="6"/>
  <c r="I244" i="6"/>
  <c r="I245" i="6"/>
  <c r="I246" i="6"/>
  <c r="I252" i="6"/>
  <c r="I253" i="6"/>
  <c r="I254" i="6"/>
  <c r="I255" i="6"/>
  <c r="I256" i="6"/>
  <c r="I257" i="6"/>
  <c r="I258" i="6"/>
  <c r="I259" i="6"/>
  <c r="I260" i="6"/>
  <c r="I261" i="6"/>
  <c r="I262" i="6"/>
  <c r="I268" i="6"/>
  <c r="I269" i="6"/>
  <c r="I270" i="6"/>
  <c r="I271" i="6"/>
  <c r="I272" i="6"/>
  <c r="I273" i="6"/>
  <c r="I274" i="6"/>
  <c r="I275" i="6"/>
  <c r="I276" i="6"/>
  <c r="I277" i="6"/>
  <c r="I278" i="6"/>
  <c r="I284" i="6"/>
  <c r="I285" i="6"/>
  <c r="I286" i="6"/>
  <c r="I287" i="6"/>
  <c r="I288" i="6"/>
  <c r="I289" i="6"/>
  <c r="I290" i="6"/>
  <c r="I291" i="6"/>
  <c r="I292" i="6"/>
  <c r="I293" i="6"/>
  <c r="I294" i="6"/>
  <c r="I300" i="6"/>
  <c r="I301" i="6"/>
  <c r="I302" i="6"/>
  <c r="I303" i="6"/>
  <c r="I304" i="6"/>
  <c r="I305" i="6"/>
  <c r="I306" i="6"/>
  <c r="I307" i="6"/>
  <c r="I308" i="6"/>
  <c r="I309" i="6"/>
  <c r="I310" i="6"/>
  <c r="I316" i="6"/>
  <c r="I317" i="6"/>
  <c r="I318" i="6"/>
  <c r="I319" i="6"/>
  <c r="I320" i="6"/>
  <c r="I321" i="6"/>
  <c r="I322" i="6"/>
  <c r="I323" i="6"/>
  <c r="I324" i="6"/>
  <c r="I325" i="6"/>
  <c r="I326" i="6"/>
  <c r="I332" i="6"/>
  <c r="I333" i="6"/>
  <c r="I334" i="6"/>
  <c r="I335" i="6"/>
  <c r="I336" i="6"/>
  <c r="I337" i="6"/>
  <c r="I338" i="6"/>
  <c r="I339" i="6"/>
  <c r="I340" i="6"/>
  <c r="I341" i="6"/>
  <c r="I342" i="6"/>
  <c r="I348" i="6"/>
  <c r="I349" i="6"/>
  <c r="I350" i="6"/>
  <c r="I351" i="6"/>
  <c r="I352" i="6"/>
  <c r="I353" i="6"/>
  <c r="I354" i="6"/>
  <c r="I355" i="6"/>
  <c r="I356" i="6"/>
  <c r="I357" i="6"/>
  <c r="I358" i="6"/>
  <c r="I364" i="6"/>
  <c r="I365" i="6"/>
  <c r="I366" i="6"/>
  <c r="I367" i="6"/>
  <c r="I368" i="6"/>
  <c r="I369" i="6"/>
  <c r="I370" i="6"/>
  <c r="I371" i="6"/>
  <c r="I372" i="6"/>
  <c r="I373" i="6"/>
  <c r="I374" i="6"/>
  <c r="I380" i="6"/>
  <c r="I382" i="6"/>
  <c r="I383" i="6"/>
  <c r="I384" i="6"/>
  <c r="I385" i="6"/>
  <c r="I386" i="6"/>
  <c r="I387" i="6"/>
  <c r="I388" i="6"/>
  <c r="I389" i="6"/>
  <c r="I390" i="6"/>
  <c r="I396" i="6"/>
  <c r="I397" i="6"/>
  <c r="I412" i="6"/>
  <c r="I413" i="6"/>
  <c r="I414" i="6"/>
  <c r="I415" i="6"/>
  <c r="I416" i="6"/>
  <c r="I417" i="6"/>
  <c r="I418" i="6"/>
  <c r="I419" i="6"/>
  <c r="I420" i="6"/>
  <c r="I421" i="6"/>
  <c r="I422" i="6"/>
  <c r="I423" i="6"/>
  <c r="I424" i="6"/>
  <c r="I425" i="6"/>
  <c r="I426" i="6"/>
  <c r="I427" i="6"/>
  <c r="I428" i="6"/>
  <c r="I474" i="6"/>
  <c r="I475" i="6"/>
  <c r="I476" i="6"/>
  <c r="I477" i="6"/>
  <c r="I478" i="6"/>
  <c r="I479" i="6"/>
  <c r="I480" i="6"/>
  <c r="I481" i="6"/>
  <c r="I482" i="6"/>
  <c r="I483" i="6"/>
  <c r="I484" i="6"/>
  <c r="I485" i="6"/>
  <c r="I486" i="6"/>
  <c r="I487" i="6"/>
  <c r="I488" i="6"/>
  <c r="I489" i="6"/>
  <c r="I490" i="6"/>
  <c r="I491" i="6"/>
  <c r="I492" i="6"/>
  <c r="I493" i="6"/>
  <c r="I494" i="6"/>
  <c r="I495" i="6"/>
  <c r="I496" i="6"/>
  <c r="I497" i="6"/>
  <c r="I498" i="6"/>
  <c r="I499" i="6"/>
  <c r="I500" i="6"/>
  <c r="I501" i="6"/>
  <c r="I502" i="6"/>
  <c r="I503" i="6"/>
  <c r="I504" i="6"/>
  <c r="I505" i="6"/>
  <c r="I506" i="6"/>
  <c r="I507" i="6"/>
  <c r="I508" i="6"/>
  <c r="I509" i="6"/>
  <c r="I510" i="6"/>
  <c r="I511" i="6"/>
  <c r="I512" i="6"/>
  <c r="I513" i="6"/>
  <c r="I514" i="6"/>
  <c r="I515" i="6"/>
  <c r="I516" i="6"/>
  <c r="I517" i="6"/>
  <c r="I518" i="6"/>
  <c r="I519" i="6"/>
  <c r="I74" i="6" l="1"/>
  <c r="I75" i="6"/>
  <c r="I77" i="6"/>
  <c r="I78" i="6"/>
  <c r="I79" i="6"/>
  <c r="I80" i="6"/>
  <c r="I73" i="6"/>
  <c r="I42" i="6"/>
  <c r="I43" i="6"/>
  <c r="I45" i="6"/>
  <c r="I46" i="6"/>
  <c r="I72" i="6"/>
  <c r="I41" i="6"/>
  <c r="I35" i="6"/>
  <c r="I36" i="6"/>
  <c r="I37" i="6"/>
  <c r="I38" i="6"/>
  <c r="I39" i="6"/>
  <c r="I40" i="6"/>
  <c r="I23" i="6"/>
  <c r="I24" i="6"/>
  <c r="I25" i="6"/>
  <c r="I26" i="6"/>
  <c r="I27" i="6"/>
  <c r="I34" i="6" l="1"/>
  <c r="I29" i="6"/>
  <c r="I31" i="6"/>
  <c r="I32" i="6"/>
  <c r="I33" i="6"/>
  <c r="I18" i="6" l="1"/>
  <c r="I16" i="6"/>
  <c r="I17" i="6"/>
  <c r="I13" i="6"/>
  <c r="I19" i="6"/>
  <c r="I14" i="6"/>
  <c r="I15" i="6"/>
  <c r="I22" i="6" l="1"/>
  <c r="I21" i="6" l="1"/>
  <c r="H561" i="6" l="1"/>
  <c r="I561" i="6"/>
  <c r="A566" i="6" s="1"/>
  <c r="I565" i="6" l="1"/>
  <c r="I575" i="6" s="1"/>
  <c r="I566" i="6"/>
  <c r="H571" i="6" l="1"/>
  <c r="I571" i="6" s="1"/>
  <c r="A571" i="6"/>
</calcChain>
</file>

<file path=xl/sharedStrings.xml><?xml version="1.0" encoding="utf-8"?>
<sst xmlns="http://schemas.openxmlformats.org/spreadsheetml/2006/main" count="6539" uniqueCount="161">
  <si>
    <t>Children's Services Council of Broward County</t>
  </si>
  <si>
    <t>Multi-Site Program Budget Form</t>
  </si>
  <si>
    <t>Name of Agency:</t>
  </si>
  <si>
    <t>Program:</t>
  </si>
  <si>
    <t>Contract Number :</t>
  </si>
  <si>
    <t>Fiscal Period</t>
  </si>
  <si>
    <t>1. Regular Salaries and Wages:</t>
  </si>
  <si>
    <t>DO NOT enter amounts in these columns</t>
  </si>
  <si>
    <t>Position</t>
  </si>
  <si>
    <t>Site #</t>
  </si>
  <si>
    <t>Name of Staff</t>
  </si>
  <si>
    <t>FT or PT
Staff</t>
  </si>
  <si>
    <t>Salary / Pay Rate</t>
  </si>
  <si>
    <t>% Allocation</t>
  </si>
  <si>
    <t>Amount Charged to Contract</t>
  </si>
  <si>
    <t>Rounded Amount Charged to Contract</t>
  </si>
  <si>
    <t>FT</t>
  </si>
  <si>
    <t>PT</t>
  </si>
  <si>
    <t>Total Salaries and Wages</t>
  </si>
  <si>
    <t>$DIFF</t>
  </si>
  <si>
    <t>2. Total FICA 7.65%:</t>
  </si>
  <si>
    <t>3. Retirement Contributions:</t>
  </si>
  <si>
    <t xml:space="preserve"> </t>
  </si>
  <si>
    <t>4. Life and Health Insurance:</t>
  </si>
  <si>
    <t>5.Workers Compensation:</t>
  </si>
  <si>
    <t>6. Unemployment Compensation:</t>
  </si>
  <si>
    <t xml:space="preserve">Total FICA and Benefits: </t>
  </si>
  <si>
    <t>Total Salary &amp; Fringe Benefits Costs</t>
  </si>
  <si>
    <t>7. Expense Accounts</t>
  </si>
  <si>
    <t>Expense Account Summary:</t>
  </si>
  <si>
    <t>Total</t>
  </si>
  <si>
    <t xml:space="preserve">1200  Local or Out of Town Staff Travel </t>
  </si>
  <si>
    <t xml:space="preserve">1300  Contractual Service/Consultants/Professional Fees </t>
  </si>
  <si>
    <t xml:space="preserve">1400  Space and Utilities </t>
  </si>
  <si>
    <t xml:space="preserve">1600  Expenses/Supplies </t>
  </si>
  <si>
    <t xml:space="preserve">1700  Other Items </t>
  </si>
  <si>
    <t xml:space="preserve">8010  Flex Funds </t>
  </si>
  <si>
    <t xml:space="preserve">8020  Value Added </t>
  </si>
  <si>
    <t>Total Expense Accounts</t>
  </si>
  <si>
    <t xml:space="preserve">8030  Transportation </t>
  </si>
  <si>
    <t>Bus Drivers</t>
  </si>
  <si>
    <t xml:space="preserve">2 x $30/hr x 4hrs/day </t>
  </si>
  <si>
    <t>39 Summer school days</t>
  </si>
  <si>
    <t xml:space="preserve">8045  Out of School Time Fees </t>
  </si>
  <si>
    <t xml:space="preserve">8050  Other Reimbursement </t>
  </si>
  <si>
    <t>NPP Training - $70/PP, 14 staff</t>
  </si>
  <si>
    <t xml:space="preserve">8053  Fiscal Sponsorship Fee </t>
  </si>
  <si>
    <t xml:space="preserve">8091  Provider Capital Equipment </t>
  </si>
  <si>
    <t>Total Other Expense Accounts</t>
  </si>
  <si>
    <t>8092  Start-Up Salaries / Benefits</t>
  </si>
  <si>
    <t>8093  Start-Up Supplies  (Cost Reimbursement)</t>
  </si>
  <si>
    <t>8094  Start-Up Training (Cost Reimbursement)</t>
  </si>
  <si>
    <t>8095  Start-Up Purchased Services (Cost Reimbursement)</t>
  </si>
  <si>
    <t>Total Start-Up Expense Accounts</t>
  </si>
  <si>
    <t>Subtotal Program Cost (before ADMIN Cost)</t>
  </si>
  <si>
    <t xml:space="preserve">8900  Administrative Cost </t>
  </si>
  <si>
    <t>Total Administrative Costs</t>
  </si>
  <si>
    <t>Section 1.   GRAND TOTAL REQUEST</t>
  </si>
  <si>
    <t>Admin Cost Percentage</t>
  </si>
  <si>
    <r>
      <t xml:space="preserve">Admin Costs Dollar value </t>
    </r>
    <r>
      <rPr>
        <b/>
        <sz val="16"/>
        <color rgb="FFFF0000"/>
        <rFont val="Calibri"/>
        <family val="2"/>
        <scheme val="minor"/>
      </rPr>
      <t>must not exceed 12%</t>
    </r>
    <r>
      <rPr>
        <sz val="16"/>
        <color rgb="FFFF0000"/>
        <rFont val="Calibri"/>
        <family val="2"/>
        <scheme val="minor"/>
      </rPr>
      <t xml:space="preserve"> of Subtotal Requested minus Fiscal Sponsor Fee.</t>
    </r>
  </si>
  <si>
    <t>Section 2.   MATCHING CONTRIBUTIONS</t>
  </si>
  <si>
    <t>Match Amount</t>
  </si>
  <si>
    <t xml:space="preserve">Rounded 
Match Amount </t>
  </si>
  <si>
    <t xml:space="preserve">     a. CASH</t>
  </si>
  <si>
    <t xml:space="preserve">     b. IN-KIND</t>
  </si>
  <si>
    <t xml:space="preserve">MATCH TOTAL:   </t>
  </si>
  <si>
    <t>Match Percent of Total Requested</t>
  </si>
  <si>
    <r>
      <t xml:space="preserve">Match percent dollar value </t>
    </r>
    <r>
      <rPr>
        <b/>
        <sz val="16"/>
        <color rgb="FFFF0000"/>
        <rFont val="Calibri"/>
        <family val="2"/>
        <scheme val="minor"/>
      </rPr>
      <t>must equal at least 5%</t>
    </r>
    <r>
      <rPr>
        <sz val="16"/>
        <color rgb="FFFF0000"/>
        <rFont val="Calibri"/>
        <family val="2"/>
        <scheme val="minor"/>
      </rPr>
      <t xml:space="preserve"> of Total Awarded amount
 minus Fiscal Sponsor Fee</t>
    </r>
  </si>
  <si>
    <t>Section 3.   LEVERAGE</t>
  </si>
  <si>
    <t>Rounded Lev Amount</t>
  </si>
  <si>
    <t>c. LEVERAGE</t>
  </si>
  <si>
    <t>TOTAL PROGRAM VALUE</t>
  </si>
  <si>
    <t>Start-Up Period</t>
  </si>
  <si>
    <t>TBD</t>
  </si>
  <si>
    <t>**To be recorded in SAMIS**</t>
  </si>
  <si>
    <t>START-UP EXPENSES ONLY</t>
  </si>
  <si>
    <t>Account #</t>
  </si>
  <si>
    <t>Description of Program Cost (Method of calculation)</t>
  </si>
  <si>
    <t>A</t>
  </si>
  <si>
    <t>B</t>
  </si>
  <si>
    <t>Cost</t>
  </si>
  <si>
    <t>8092  Start-Up Salaries (Cost Reimbursement)</t>
  </si>
  <si>
    <t>8092  Start-Up FICA (Cost Reimbursement)</t>
  </si>
  <si>
    <t>Rate:</t>
  </si>
  <si>
    <t>8092  Start-Up Retirement (Cost Reimbursement)</t>
  </si>
  <si>
    <t>8092  Start-Up Health/Life Insurance (Cost Reimbursement)</t>
  </si>
  <si>
    <t>Per Mo Cost:</t>
  </si>
  <si>
    <t>FTE:</t>
  </si>
  <si>
    <t>8092  Start-Up Workers Compensation (Cost Reimbursement)</t>
  </si>
  <si>
    <t>Program Budget Form</t>
  </si>
  <si>
    <t>Fiscal Year</t>
  </si>
  <si>
    <t>ENTER per Month ER cost</t>
  </si>
  <si>
    <t>SITE:</t>
  </si>
  <si>
    <t>Site 1</t>
  </si>
  <si>
    <t xml:space="preserve">*Set a filter in Row12 to sort by color
</t>
  </si>
  <si>
    <t>Position  Title</t>
  </si>
  <si>
    <t>Method of Calculation/ Allocation</t>
  </si>
  <si>
    <t>Type of Day</t>
  </si>
  <si>
    <t># Days</t>
  </si>
  <si>
    <t>Hours p/day</t>
  </si>
  <si>
    <t>TOTAL HRs</t>
  </si>
  <si>
    <t>PAY RATE</t>
  </si>
  <si>
    <t>SAL</t>
  </si>
  <si>
    <t>FICA</t>
  </si>
  <si>
    <t>RET</t>
  </si>
  <si>
    <t>HEALTH</t>
  </si>
  <si>
    <t>WC</t>
  </si>
  <si>
    <t>SUTA</t>
  </si>
  <si>
    <t>SY</t>
  </si>
  <si>
    <t>ER</t>
  </si>
  <si>
    <t>NSD</t>
  </si>
  <si>
    <t>SUM</t>
  </si>
  <si>
    <t>1. Total Salaries:</t>
  </si>
  <si>
    <t>2. FICA :</t>
  </si>
  <si>
    <t>3. Retirement:</t>
  </si>
  <si>
    <t>of Salaries</t>
  </si>
  <si>
    <t>4. Health Benefits:</t>
  </si>
  <si>
    <t>per month x 12 months</t>
  </si>
  <si>
    <t>5. Worker's Compensantion:</t>
  </si>
  <si>
    <t>6. Re-Employment</t>
  </si>
  <si>
    <t>of first $7,000 of gross wages</t>
  </si>
  <si>
    <t>X</t>
  </si>
  <si>
    <t>Y</t>
  </si>
  <si>
    <t>SCHOOL YEAR</t>
  </si>
  <si>
    <t>SUMMER</t>
  </si>
  <si>
    <t>Cell Phones</t>
  </si>
  <si>
    <t>Expenses Total</t>
  </si>
  <si>
    <t>CASH Match</t>
  </si>
  <si>
    <t>IN-KIND Match</t>
  </si>
  <si>
    <t>Total MATCH:</t>
  </si>
  <si>
    <t>Total LEVERAGE:</t>
  </si>
  <si>
    <t>Section 3.  TOTAL SITE VALUE</t>
  </si>
  <si>
    <t>Site 2</t>
  </si>
  <si>
    <t>* set your filter to sort by color</t>
  </si>
  <si>
    <t>Expense Accounts Total</t>
  </si>
  <si>
    <t>Section 1.   GRAND TOTAL REQUEST / SITE VALUE</t>
  </si>
  <si>
    <t>FISCAL SPONSOR FEE, ADMIN COST, MATCH, AND LEVERAGE ARE REPORTED ON SITE 1 ONLY</t>
  </si>
  <si>
    <t>Site 3</t>
  </si>
  <si>
    <t>Site 4</t>
  </si>
  <si>
    <t>Multi Site Budget Form</t>
  </si>
  <si>
    <t>Site 5</t>
  </si>
  <si>
    <t>Site 6</t>
  </si>
  <si>
    <t>Site 7</t>
  </si>
  <si>
    <t>Site 8</t>
  </si>
  <si>
    <t>Site 9</t>
  </si>
  <si>
    <t>Site 10</t>
  </si>
  <si>
    <t>Site 11</t>
  </si>
  <si>
    <t>Site 12</t>
  </si>
  <si>
    <t>Site 13</t>
  </si>
  <si>
    <t>Site 14</t>
  </si>
  <si>
    <t>Site 15</t>
  </si>
  <si>
    <t>Site 16</t>
  </si>
  <si>
    <t>Site 17</t>
  </si>
  <si>
    <t>Site 18</t>
  </si>
  <si>
    <t>Site 19</t>
  </si>
  <si>
    <t>Site 20</t>
  </si>
  <si>
    <t>Site 21</t>
  </si>
  <si>
    <t>Site 22</t>
  </si>
  <si>
    <t>Site 23</t>
  </si>
  <si>
    <t>Site 24</t>
  </si>
  <si>
    <t>Site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</si>
</sst>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0.000%"/>
    <numFmt numFmtId="166" formatCode="0\ &quot;Mo&quot;"/>
    <numFmt numFmtId="167" formatCode="_(* #,##0.000_);_(* \(#,##0.000\);_(* &quot;-&quot;??_);_(@_)"/>
    <numFmt numFmtId="168" formatCode="_(* #,##0.0_);_(* \(#,##0.0\);_(* &quot;-&quot;??_);_(@_)"/>
    <numFmt numFmtId="169" formatCode="0.0000%"/>
  </numFmts>
  <fonts count="4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Times New Roman"/>
      <family val="1"/>
    </font>
    <font>
      <sz val="16"/>
      <name val="Times New Roman"/>
      <family val="1"/>
    </font>
    <font>
      <sz val="14"/>
      <name val="Times New Roman"/>
      <family val="1"/>
    </font>
    <font>
      <b/>
      <sz val="16"/>
      <name val="Times New Roman"/>
      <family val="1"/>
    </font>
    <font>
      <b/>
      <i/>
      <sz val="14"/>
      <name val="Times New Roman"/>
      <family val="1"/>
    </font>
    <font>
      <b/>
      <sz val="14"/>
      <color theme="1"/>
      <name val="Times New Roman"/>
      <family val="1"/>
    </font>
    <font>
      <sz val="1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b/>
      <sz val="16"/>
      <color theme="1"/>
      <name val="New TIMES ROMAN"/>
    </font>
    <font>
      <sz val="18"/>
      <color theme="1"/>
      <name val="Calibri"/>
      <family val="2"/>
      <scheme val="minor"/>
    </font>
    <font>
      <b/>
      <sz val="18"/>
      <color theme="4" tint="-0.249977111117893"/>
      <name val="Calibri"/>
      <family val="2"/>
      <scheme val="minor"/>
    </font>
    <font>
      <b/>
      <sz val="14"/>
      <color theme="4" tint="-0.249977111117893"/>
      <name val="Times New Roman"/>
      <family val="1"/>
    </font>
    <font>
      <b/>
      <sz val="22"/>
      <name val="Times New Roman"/>
      <family val="1"/>
    </font>
    <font>
      <b/>
      <sz val="14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rgb="FFFF0000"/>
      <name val="New TIMES ROMAN"/>
    </font>
    <font>
      <b/>
      <sz val="14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name val="Calibri"/>
      <family val="2"/>
      <scheme val="minor"/>
    </font>
    <font>
      <sz val="14"/>
      <name val="Calibri"/>
      <family val="2"/>
      <scheme val="minor"/>
    </font>
    <font>
      <b/>
      <sz val="20"/>
      <name val="Calibri"/>
      <family val="2"/>
      <scheme val="minor"/>
    </font>
    <font>
      <b/>
      <sz val="24"/>
      <name val="Calibri"/>
      <family val="2"/>
      <scheme val="minor"/>
    </font>
    <font>
      <b/>
      <sz val="20"/>
      <color rgb="FFFF0000"/>
      <name val="Calibri"/>
      <family val="2"/>
      <scheme val="minor"/>
    </font>
    <font>
      <sz val="16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sz val="16"/>
      <name val="Calibri"/>
      <family val="2"/>
      <scheme val="minor"/>
    </font>
    <font>
      <b/>
      <i/>
      <sz val="14"/>
      <name val="Calibri"/>
      <family val="2"/>
      <scheme val="minor"/>
    </font>
    <font>
      <b/>
      <sz val="18"/>
      <color rgb="FFFF0000"/>
      <name val="Calibri"/>
      <family val="2"/>
      <scheme val="minor"/>
    </font>
    <font>
      <sz val="8"/>
      <name val="Calibri"/>
      <family val="2"/>
      <scheme val="minor"/>
    </font>
    <font>
      <sz val="16"/>
      <color rgb="FFFF0000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sz val="16"/>
      <color theme="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2F2F2"/>
        <bgColor rgb="FF000000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</fills>
  <borders count="7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64">
    <xf numFmtId="0" fontId="0" fillId="0" borderId="0" xfId="0"/>
    <xf numFmtId="0" fontId="0" fillId="0" borderId="0" xfId="0" applyProtection="1">
      <protection locked="0"/>
    </xf>
    <xf numFmtId="0" fontId="0" fillId="0" borderId="5" xfId="0" applyBorder="1"/>
    <xf numFmtId="0" fontId="5" fillId="0" borderId="8" xfId="0" applyFont="1" applyBorder="1" applyProtection="1">
      <protection locked="0"/>
    </xf>
    <xf numFmtId="43" fontId="4" fillId="5" borderId="23" xfId="1" applyFont="1" applyFill="1" applyBorder="1"/>
    <xf numFmtId="0" fontId="10" fillId="0" borderId="0" xfId="0" applyFont="1" applyProtection="1">
      <protection locked="0"/>
    </xf>
    <xf numFmtId="166" fontId="12" fillId="0" borderId="0" xfId="0" applyNumberFormat="1" applyFont="1" applyAlignment="1" applyProtection="1">
      <alignment horizontal="center"/>
      <protection locked="0"/>
    </xf>
    <xf numFmtId="10" fontId="12" fillId="0" borderId="0" xfId="0" applyNumberFormat="1" applyFont="1" applyAlignment="1" applyProtection="1">
      <alignment horizontal="center"/>
      <protection locked="0"/>
    </xf>
    <xf numFmtId="0" fontId="3" fillId="0" borderId="14" xfId="0" applyFont="1" applyBorder="1" applyAlignment="1" applyProtection="1">
      <alignment horizontal="center" wrapText="1"/>
      <protection locked="0"/>
    </xf>
    <xf numFmtId="0" fontId="8" fillId="0" borderId="44" xfId="0" applyFont="1" applyBorder="1" applyAlignment="1" applyProtection="1">
      <alignment horizontal="left"/>
      <protection locked="0"/>
    </xf>
    <xf numFmtId="0" fontId="5" fillId="0" borderId="34" xfId="0" applyFont="1" applyBorder="1" applyProtection="1">
      <protection locked="0"/>
    </xf>
    <xf numFmtId="43" fontId="5" fillId="0" borderId="53" xfId="1" applyFont="1" applyBorder="1" applyAlignment="1" applyProtection="1">
      <protection locked="0"/>
    </xf>
    <xf numFmtId="43" fontId="5" fillId="0" borderId="45" xfId="1" applyFont="1" applyBorder="1" applyAlignment="1" applyProtection="1">
      <protection locked="0"/>
    </xf>
    <xf numFmtId="0" fontId="0" fillId="0" borderId="10" xfId="0" applyBorder="1"/>
    <xf numFmtId="0" fontId="17" fillId="0" borderId="29" xfId="0" applyFont="1" applyBorder="1" applyAlignment="1" applyProtection="1">
      <alignment horizontal="left"/>
      <protection locked="0"/>
    </xf>
    <xf numFmtId="0" fontId="5" fillId="0" borderId="8" xfId="0" applyFont="1" applyBorder="1" applyAlignment="1" applyProtection="1">
      <alignment horizontal="center"/>
      <protection locked="0"/>
    </xf>
    <xf numFmtId="0" fontId="5" fillId="0" borderId="23" xfId="0" applyFont="1" applyBorder="1" applyAlignment="1" applyProtection="1">
      <alignment horizontal="center"/>
      <protection locked="0"/>
    </xf>
    <xf numFmtId="0" fontId="7" fillId="9" borderId="15" xfId="0" applyFont="1" applyFill="1" applyBorder="1" applyProtection="1">
      <protection locked="0"/>
    </xf>
    <xf numFmtId="0" fontId="5" fillId="0" borderId="31" xfId="0" applyFont="1" applyBorder="1" applyProtection="1">
      <protection locked="0"/>
    </xf>
    <xf numFmtId="0" fontId="12" fillId="0" borderId="0" xfId="0" applyFont="1" applyAlignment="1" applyProtection="1">
      <alignment horizontal="center" vertical="center"/>
      <protection locked="0"/>
    </xf>
    <xf numFmtId="0" fontId="6" fillId="3" borderId="14" xfId="0" applyFont="1" applyFill="1" applyBorder="1" applyAlignment="1">
      <alignment horizontal="center"/>
    </xf>
    <xf numFmtId="44" fontId="12" fillId="2" borderId="0" xfId="2" applyFont="1" applyFill="1" applyBorder="1" applyAlignment="1" applyProtection="1">
      <alignment horizontal="center"/>
      <protection locked="0"/>
    </xf>
    <xf numFmtId="44" fontId="12" fillId="2" borderId="8" xfId="2" applyFont="1" applyFill="1" applyBorder="1" applyAlignment="1" applyProtection="1">
      <alignment horizontal="center"/>
      <protection locked="0"/>
    </xf>
    <xf numFmtId="0" fontId="5" fillId="0" borderId="33" xfId="0" applyFont="1" applyBorder="1" applyProtection="1">
      <protection locked="0"/>
    </xf>
    <xf numFmtId="0" fontId="5" fillId="0" borderId="40" xfId="0" applyFont="1" applyBorder="1" applyProtection="1">
      <protection locked="0"/>
    </xf>
    <xf numFmtId="0" fontId="5" fillId="0" borderId="22" xfId="0" applyFont="1" applyBorder="1" applyProtection="1">
      <protection locked="0"/>
    </xf>
    <xf numFmtId="43" fontId="5" fillId="0" borderId="32" xfId="1" applyFont="1" applyBorder="1" applyAlignment="1" applyProtection="1">
      <protection locked="0"/>
    </xf>
    <xf numFmtId="0" fontId="7" fillId="9" borderId="10" xfId="0" applyFont="1" applyFill="1" applyBorder="1" applyProtection="1">
      <protection locked="0"/>
    </xf>
    <xf numFmtId="43" fontId="16" fillId="5" borderId="46" xfId="0" applyNumberFormat="1" applyFont="1" applyFill="1" applyBorder="1"/>
    <xf numFmtId="0" fontId="17" fillId="0" borderId="27" xfId="0" applyFont="1" applyBorder="1" applyAlignment="1" applyProtection="1">
      <alignment horizontal="left"/>
      <protection locked="0"/>
    </xf>
    <xf numFmtId="0" fontId="17" fillId="0" borderId="24" xfId="0" applyFont="1" applyBorder="1" applyAlignment="1" applyProtection="1">
      <alignment horizontal="left"/>
      <protection locked="0"/>
    </xf>
    <xf numFmtId="164" fontId="6" fillId="6" borderId="13" xfId="2" applyNumberFormat="1" applyFont="1" applyFill="1" applyBorder="1"/>
    <xf numFmtId="10" fontId="12" fillId="2" borderId="25" xfId="0" applyNumberFormat="1" applyFont="1" applyFill="1" applyBorder="1" applyAlignment="1" applyProtection="1">
      <alignment horizontal="center"/>
      <protection locked="0"/>
    </xf>
    <xf numFmtId="165" fontId="12" fillId="2" borderId="25" xfId="0" applyNumberFormat="1" applyFont="1" applyFill="1" applyBorder="1" applyAlignment="1" applyProtection="1">
      <alignment horizontal="center"/>
      <protection locked="0"/>
    </xf>
    <xf numFmtId="0" fontId="5" fillId="0" borderId="8" xfId="0" applyFont="1" applyBorder="1" applyAlignment="1" applyProtection="1">
      <alignment wrapText="1"/>
      <protection locked="0"/>
    </xf>
    <xf numFmtId="0" fontId="6" fillId="3" borderId="6" xfId="0" applyFont="1" applyFill="1" applyBorder="1"/>
    <xf numFmtId="0" fontId="6" fillId="3" borderId="15" xfId="0" applyFont="1" applyFill="1" applyBorder="1"/>
    <xf numFmtId="0" fontId="17" fillId="0" borderId="66" xfId="0" applyFont="1" applyBorder="1" applyAlignment="1" applyProtection="1">
      <alignment horizontal="left"/>
      <protection locked="0"/>
    </xf>
    <xf numFmtId="0" fontId="5" fillId="0" borderId="34" xfId="0" applyFont="1" applyBorder="1" applyAlignment="1" applyProtection="1">
      <alignment wrapText="1"/>
      <protection locked="0"/>
    </xf>
    <xf numFmtId="0" fontId="14" fillId="0" borderId="1" xfId="0" applyFont="1" applyBorder="1"/>
    <xf numFmtId="0" fontId="0" fillId="0" borderId="2" xfId="0" applyBorder="1"/>
    <xf numFmtId="0" fontId="0" fillId="0" borderId="3" xfId="0" applyBorder="1"/>
    <xf numFmtId="0" fontId="14" fillId="0" borderId="4" xfId="0" applyFont="1" applyBorder="1"/>
    <xf numFmtId="0" fontId="0" fillId="0" borderId="4" xfId="0" applyBorder="1"/>
    <xf numFmtId="0" fontId="0" fillId="0" borderId="9" xfId="0" applyBorder="1"/>
    <xf numFmtId="0" fontId="0" fillId="0" borderId="11" xfId="0" applyBorder="1"/>
    <xf numFmtId="0" fontId="18" fillId="0" borderId="2" xfId="0" applyFont="1" applyBorder="1"/>
    <xf numFmtId="0" fontId="18" fillId="0" borderId="0" xfId="0" applyFont="1"/>
    <xf numFmtId="43" fontId="19" fillId="0" borderId="0" xfId="0" applyNumberFormat="1" applyFont="1"/>
    <xf numFmtId="0" fontId="20" fillId="0" borderId="0" xfId="0" applyFont="1"/>
    <xf numFmtId="43" fontId="19" fillId="0" borderId="10" xfId="0" applyNumberFormat="1" applyFont="1" applyBorder="1"/>
    <xf numFmtId="43" fontId="19" fillId="0" borderId="15" xfId="0" applyNumberFormat="1" applyFont="1" applyBorder="1"/>
    <xf numFmtId="10" fontId="3" fillId="0" borderId="53" xfId="1" applyNumberFormat="1" applyFont="1" applyBorder="1" applyAlignment="1" applyProtection="1">
      <alignment horizontal="center"/>
      <protection locked="0"/>
    </xf>
    <xf numFmtId="43" fontId="4" fillId="5" borderId="16" xfId="1" applyFont="1" applyFill="1" applyBorder="1"/>
    <xf numFmtId="43" fontId="16" fillId="5" borderId="19" xfId="0" applyNumberFormat="1" applyFont="1" applyFill="1" applyBorder="1"/>
    <xf numFmtId="0" fontId="3" fillId="0" borderId="8" xfId="0" applyFont="1" applyBorder="1" applyAlignment="1" applyProtection="1">
      <alignment horizontal="right" vertical="center"/>
      <protection locked="0"/>
    </xf>
    <xf numFmtId="0" fontId="5" fillId="0" borderId="23" xfId="0" applyFont="1" applyBorder="1" applyAlignment="1" applyProtection="1">
      <alignment horizontal="center" wrapText="1"/>
      <protection locked="0"/>
    </xf>
    <xf numFmtId="0" fontId="5" fillId="0" borderId="8" xfId="0" applyFont="1" applyBorder="1" applyAlignment="1" applyProtection="1">
      <alignment horizontal="center" wrapText="1"/>
      <protection locked="0"/>
    </xf>
    <xf numFmtId="9" fontId="5" fillId="0" borderId="8" xfId="0" applyNumberFormat="1" applyFont="1" applyBorder="1" applyAlignment="1" applyProtection="1">
      <alignment horizontal="center" wrapText="1"/>
      <protection locked="0"/>
    </xf>
    <xf numFmtId="0" fontId="21" fillId="0" borderId="8" xfId="0" applyFont="1" applyBorder="1" applyAlignment="1" applyProtection="1">
      <alignment horizontal="right" vertical="center"/>
      <protection locked="0"/>
    </xf>
    <xf numFmtId="0" fontId="15" fillId="0" borderId="0" xfId="0" applyFont="1" applyProtection="1">
      <protection locked="0"/>
    </xf>
    <xf numFmtId="0" fontId="10" fillId="0" borderId="0" xfId="0" applyFont="1"/>
    <xf numFmtId="10" fontId="19" fillId="0" borderId="0" xfId="0" applyNumberFormat="1" applyFont="1"/>
    <xf numFmtId="0" fontId="25" fillId="0" borderId="0" xfId="0" applyFont="1" applyAlignment="1">
      <alignment horizontal="left"/>
    </xf>
    <xf numFmtId="0" fontId="15" fillId="0" borderId="1" xfId="0" applyFont="1" applyBorder="1" applyAlignment="1" applyProtection="1">
      <alignment horizontal="center" vertical="top"/>
      <protection locked="0"/>
    </xf>
    <xf numFmtId="0" fontId="15" fillId="0" borderId="2" xfId="0" applyFont="1" applyBorder="1" applyAlignment="1" applyProtection="1">
      <alignment horizontal="center" vertical="top"/>
      <protection locked="0"/>
    </xf>
    <xf numFmtId="0" fontId="15" fillId="0" borderId="0" xfId="0" applyFont="1" applyAlignment="1" applyProtection="1">
      <alignment horizontal="center" vertical="top"/>
      <protection locked="0"/>
    </xf>
    <xf numFmtId="0" fontId="15" fillId="0" borderId="3" xfId="0" applyFont="1" applyBorder="1" applyAlignment="1" applyProtection="1">
      <alignment horizontal="center" vertical="top"/>
      <protection locked="0"/>
    </xf>
    <xf numFmtId="0" fontId="28" fillId="0" borderId="4" xfId="0" applyFont="1" applyBorder="1" applyAlignment="1" applyProtection="1">
      <alignment horizontal="centerContinuous"/>
      <protection locked="0"/>
    </xf>
    <xf numFmtId="0" fontId="28" fillId="0" borderId="0" xfId="0" applyFont="1" applyAlignment="1" applyProtection="1">
      <alignment horizontal="centerContinuous"/>
      <protection locked="0"/>
    </xf>
    <xf numFmtId="0" fontId="28" fillId="0" borderId="5" xfId="0" applyFont="1" applyBorder="1" applyAlignment="1" applyProtection="1">
      <alignment horizontal="centerContinuous"/>
      <protection locked="0"/>
    </xf>
    <xf numFmtId="0" fontId="28" fillId="0" borderId="0" xfId="0" applyFont="1" applyAlignment="1" applyProtection="1">
      <alignment horizontal="center"/>
      <protection locked="0"/>
    </xf>
    <xf numFmtId="0" fontId="28" fillId="0" borderId="5" xfId="0" applyFont="1" applyBorder="1" applyAlignment="1" applyProtection="1">
      <alignment horizontal="center"/>
      <protection locked="0"/>
    </xf>
    <xf numFmtId="0" fontId="26" fillId="0" borderId="4" xfId="0" applyFont="1" applyBorder="1" applyAlignment="1" applyProtection="1">
      <alignment horizontal="right"/>
      <protection locked="0"/>
    </xf>
    <xf numFmtId="14" fontId="27" fillId="0" borderId="0" xfId="0" applyNumberFormat="1" applyFont="1" applyAlignment="1" applyProtection="1">
      <alignment horizontal="centerContinuous"/>
      <protection locked="0"/>
    </xf>
    <xf numFmtId="49" fontId="26" fillId="0" borderId="4" xfId="0" applyNumberFormat="1" applyFont="1" applyBorder="1" applyAlignment="1" applyProtection="1">
      <alignment horizontal="right"/>
      <protection locked="0"/>
    </xf>
    <xf numFmtId="0" fontId="29" fillId="0" borderId="0" xfId="0" applyFont="1" applyProtection="1">
      <protection locked="0"/>
    </xf>
    <xf numFmtId="0" fontId="26" fillId="0" borderId="0" xfId="0" applyFont="1" applyAlignment="1" applyProtection="1">
      <alignment wrapText="1"/>
      <protection locked="0"/>
    </xf>
    <xf numFmtId="0" fontId="0" fillId="0" borderId="0" xfId="0" applyAlignment="1" applyProtection="1">
      <alignment horizontal="center"/>
      <protection locked="0"/>
    </xf>
    <xf numFmtId="49" fontId="26" fillId="0" borderId="9" xfId="0" applyNumberFormat="1" applyFont="1" applyBorder="1" applyAlignment="1" applyProtection="1">
      <alignment horizontal="right"/>
      <protection locked="0"/>
    </xf>
    <xf numFmtId="0" fontId="29" fillId="0" borderId="10" xfId="0" applyFont="1" applyBorder="1" applyProtection="1">
      <protection locked="0"/>
    </xf>
    <xf numFmtId="0" fontId="26" fillId="0" borderId="10" xfId="0" applyFont="1" applyBorder="1" applyAlignment="1" applyProtection="1">
      <alignment wrapText="1"/>
      <protection locked="0"/>
    </xf>
    <xf numFmtId="0" fontId="26" fillId="0" borderId="11" xfId="0" applyFont="1" applyBorder="1" applyAlignment="1" applyProtection="1">
      <alignment wrapText="1"/>
      <protection locked="0"/>
    </xf>
    <xf numFmtId="0" fontId="30" fillId="0" borderId="1" xfId="0" applyFont="1" applyBorder="1" applyAlignment="1" applyProtection="1">
      <alignment horizontal="right" wrapText="1"/>
      <protection locked="0"/>
    </xf>
    <xf numFmtId="0" fontId="31" fillId="7" borderId="14" xfId="0" applyFont="1" applyFill="1" applyBorder="1" applyAlignment="1" applyProtection="1">
      <alignment horizontal="center" wrapText="1"/>
      <protection locked="0"/>
    </xf>
    <xf numFmtId="0" fontId="32" fillId="0" borderId="6" xfId="0" applyFont="1" applyBorder="1" applyAlignment="1" applyProtection="1">
      <alignment horizontal="centerContinuous" vertical="distributed" wrapText="1"/>
      <protection locked="0"/>
    </xf>
    <xf numFmtId="0" fontId="32" fillId="0" borderId="15" xfId="0" applyFont="1" applyBorder="1" applyAlignment="1" applyProtection="1">
      <alignment horizontal="centerContinuous" vertical="distributed" wrapText="1"/>
      <protection locked="0"/>
    </xf>
    <xf numFmtId="0" fontId="32" fillId="0" borderId="7" xfId="0" applyFont="1" applyBorder="1" applyAlignment="1" applyProtection="1">
      <alignment horizontal="centerContinuous" vertical="distributed" wrapText="1"/>
      <protection locked="0"/>
    </xf>
    <xf numFmtId="0" fontId="30" fillId="0" borderId="0" xfId="0" applyFont="1" applyAlignment="1" applyProtection="1">
      <alignment wrapText="1"/>
      <protection locked="0"/>
    </xf>
    <xf numFmtId="0" fontId="27" fillId="12" borderId="47" xfId="0" applyFont="1" applyFill="1" applyBorder="1" applyAlignment="1">
      <alignment horizontal="center"/>
    </xf>
    <xf numFmtId="0" fontId="27" fillId="12" borderId="47" xfId="0" applyFont="1" applyFill="1" applyBorder="1" applyAlignment="1">
      <alignment horizontal="center" wrapText="1"/>
    </xf>
    <xf numFmtId="0" fontId="27" fillId="12" borderId="6" xfId="0" applyFont="1" applyFill="1" applyBorder="1" applyAlignment="1">
      <alignment horizontal="center" wrapText="1"/>
    </xf>
    <xf numFmtId="0" fontId="27" fillId="12" borderId="14" xfId="0" applyFont="1" applyFill="1" applyBorder="1" applyAlignment="1">
      <alignment horizontal="center"/>
    </xf>
    <xf numFmtId="0" fontId="27" fillId="0" borderId="0" xfId="0" applyFont="1" applyAlignment="1">
      <alignment horizontal="center"/>
    </xf>
    <xf numFmtId="43" fontId="27" fillId="12" borderId="15" xfId="1" applyFont="1" applyFill="1" applyBorder="1" applyAlignment="1">
      <alignment horizontal="center" wrapText="1"/>
    </xf>
    <xf numFmtId="43" fontId="27" fillId="12" borderId="14" xfId="1" applyFont="1" applyFill="1" applyBorder="1" applyAlignment="1">
      <alignment horizontal="center" wrapText="1"/>
    </xf>
    <xf numFmtId="0" fontId="29" fillId="0" borderId="20" xfId="0" applyFont="1" applyBorder="1" applyAlignment="1" applyProtection="1">
      <alignment horizontal="center" vertical="center" wrapText="1"/>
      <protection locked="0"/>
    </xf>
    <xf numFmtId="0" fontId="29" fillId="0" borderId="28" xfId="0" applyFont="1" applyBorder="1" applyAlignment="1" applyProtection="1">
      <alignment horizontal="center" vertical="center" wrapText="1"/>
      <protection locked="0"/>
    </xf>
    <xf numFmtId="0" fontId="29" fillId="5" borderId="23" xfId="0" applyFont="1" applyFill="1" applyBorder="1" applyAlignment="1" applyProtection="1">
      <alignment horizontal="center"/>
      <protection locked="0"/>
    </xf>
    <xf numFmtId="0" fontId="29" fillId="2" borderId="50" xfId="0" applyFont="1" applyFill="1" applyBorder="1" applyAlignment="1" applyProtection="1">
      <alignment horizontal="right"/>
      <protection locked="0"/>
    </xf>
    <xf numFmtId="43" fontId="29" fillId="0" borderId="22" xfId="1" applyFont="1" applyBorder="1" applyAlignment="1" applyProtection="1">
      <alignment horizontal="center" vertical="center" wrapText="1"/>
      <protection locked="0"/>
    </xf>
    <xf numFmtId="164" fontId="29" fillId="0" borderId="20" xfId="2" applyNumberFormat="1" applyFont="1" applyBorder="1" applyAlignment="1" applyProtection="1">
      <alignment horizontal="center" vertical="center" wrapText="1"/>
      <protection locked="0"/>
    </xf>
    <xf numFmtId="164" fontId="29" fillId="0" borderId="58" xfId="0" applyNumberFormat="1" applyFont="1" applyBorder="1" applyAlignment="1" applyProtection="1">
      <alignment horizontal="center" vertical="center" wrapText="1"/>
      <protection locked="0"/>
    </xf>
    <xf numFmtId="164" fontId="29" fillId="0" borderId="0" xfId="0" applyNumberFormat="1" applyFont="1" applyAlignment="1" applyProtection="1">
      <alignment horizontal="center" vertical="center" wrapText="1"/>
      <protection locked="0"/>
    </xf>
    <xf numFmtId="164" fontId="33" fillId="5" borderId="0" xfId="1" applyNumberFormat="1" applyFont="1" applyFill="1" applyBorder="1"/>
    <xf numFmtId="44" fontId="33" fillId="5" borderId="0" xfId="1" applyNumberFormat="1" applyFont="1" applyFill="1" applyBorder="1"/>
    <xf numFmtId="0" fontId="29" fillId="0" borderId="27" xfId="0" applyFont="1" applyBorder="1" applyAlignment="1" applyProtection="1">
      <alignment horizontal="center" vertical="center" wrapText="1"/>
      <protection locked="0"/>
    </xf>
    <xf numFmtId="9" fontId="29" fillId="0" borderId="28" xfId="0" applyNumberFormat="1" applyFont="1" applyBorder="1" applyAlignment="1" applyProtection="1">
      <alignment horizontal="center" vertical="center" wrapText="1"/>
      <protection locked="0"/>
    </xf>
    <xf numFmtId="0" fontId="29" fillId="5" borderId="8" xfId="0" applyFont="1" applyFill="1" applyBorder="1" applyAlignment="1" applyProtection="1">
      <alignment horizontal="center"/>
      <protection locked="0"/>
    </xf>
    <xf numFmtId="0" fontId="29" fillId="2" borderId="8" xfId="0" applyFont="1" applyFill="1" applyBorder="1" applyAlignment="1" applyProtection="1">
      <alignment horizontal="right"/>
      <protection locked="0"/>
    </xf>
    <xf numFmtId="164" fontId="29" fillId="0" borderId="27" xfId="2" applyNumberFormat="1" applyFont="1" applyBorder="1" applyAlignment="1" applyProtection="1">
      <alignment horizontal="center" vertical="center" wrapText="1"/>
      <protection locked="0"/>
    </xf>
    <xf numFmtId="164" fontId="29" fillId="0" borderId="46" xfId="0" applyNumberFormat="1" applyFont="1" applyBorder="1" applyAlignment="1" applyProtection="1">
      <alignment horizontal="center" vertical="center" wrapText="1"/>
      <protection locked="0"/>
    </xf>
    <xf numFmtId="0" fontId="29" fillId="0" borderId="16" xfId="0" applyFont="1" applyBorder="1" applyAlignment="1" applyProtection="1">
      <alignment horizontal="center" vertical="center" wrapText="1"/>
      <protection locked="0"/>
    </xf>
    <xf numFmtId="0" fontId="29" fillId="0" borderId="17" xfId="0" applyFont="1" applyBorder="1" applyAlignment="1" applyProtection="1">
      <alignment horizontal="center" vertical="center" wrapText="1"/>
      <protection locked="0"/>
    </xf>
    <xf numFmtId="0" fontId="29" fillId="5" borderId="34" xfId="0" applyFont="1" applyFill="1" applyBorder="1" applyAlignment="1" applyProtection="1">
      <alignment horizontal="center"/>
      <protection locked="0"/>
    </xf>
    <xf numFmtId="0" fontId="29" fillId="2" borderId="34" xfId="0" applyFont="1" applyFill="1" applyBorder="1" applyAlignment="1" applyProtection="1">
      <alignment horizontal="right"/>
      <protection locked="0"/>
    </xf>
    <xf numFmtId="43" fontId="29" fillId="0" borderId="18" xfId="1" applyFont="1" applyBorder="1" applyAlignment="1" applyProtection="1">
      <alignment horizontal="center" vertical="center" wrapText="1"/>
      <protection locked="0"/>
    </xf>
    <xf numFmtId="164" fontId="29" fillId="0" borderId="16" xfId="2" applyNumberFormat="1" applyFont="1" applyBorder="1" applyAlignment="1" applyProtection="1">
      <alignment horizontal="center" vertical="center" wrapText="1"/>
      <protection locked="0"/>
    </xf>
    <xf numFmtId="164" fontId="29" fillId="0" borderId="19" xfId="0" applyNumberFormat="1" applyFont="1" applyBorder="1" applyAlignment="1" applyProtection="1">
      <alignment horizontal="center" vertical="center" wrapText="1"/>
      <protection locked="0"/>
    </xf>
    <xf numFmtId="0" fontId="29" fillId="5" borderId="50" xfId="0" applyFont="1" applyFill="1" applyBorder="1" applyAlignment="1" applyProtection="1">
      <alignment horizontal="center"/>
      <protection locked="0"/>
    </xf>
    <xf numFmtId="43" fontId="29" fillId="0" borderId="39" xfId="1" applyFont="1" applyBorder="1" applyAlignment="1" applyProtection="1">
      <alignment horizontal="center" vertical="center" wrapText="1"/>
      <protection locked="0"/>
    </xf>
    <xf numFmtId="0" fontId="29" fillId="0" borderId="20" xfId="0" applyFont="1" applyBorder="1" applyAlignment="1" applyProtection="1">
      <alignment horizontal="center" vertical="center"/>
      <protection locked="0"/>
    </xf>
    <xf numFmtId="0" fontId="29" fillId="0" borderId="0" xfId="0" applyFont="1" applyAlignment="1" applyProtection="1">
      <alignment horizontal="center" vertical="center" wrapText="1"/>
      <protection locked="0"/>
    </xf>
    <xf numFmtId="0" fontId="29" fillId="0" borderId="0" xfId="0" applyFont="1" applyAlignment="1" applyProtection="1">
      <alignment horizontal="center" vertical="center"/>
      <protection locked="0"/>
    </xf>
    <xf numFmtId="43" fontId="29" fillId="0" borderId="31" xfId="1" applyFont="1" applyBorder="1" applyAlignment="1" applyProtection="1">
      <alignment horizontal="center" vertical="center" wrapText="1"/>
      <protection locked="0"/>
    </xf>
    <xf numFmtId="43" fontId="29" fillId="0" borderId="37" xfId="1" applyFont="1" applyBorder="1" applyAlignment="1" applyProtection="1">
      <alignment horizontal="center" vertical="center" wrapText="1"/>
      <protection locked="0"/>
    </xf>
    <xf numFmtId="0" fontId="29" fillId="0" borderId="55" xfId="0" applyFont="1" applyBorder="1" applyAlignment="1" applyProtection="1">
      <alignment horizontal="center" vertical="center" wrapText="1"/>
      <protection locked="0"/>
    </xf>
    <xf numFmtId="0" fontId="29" fillId="0" borderId="12" xfId="0" applyFont="1" applyBorder="1" applyAlignment="1" applyProtection="1">
      <alignment horizontal="center" vertical="center" wrapText="1"/>
      <protection locked="0"/>
    </xf>
    <xf numFmtId="0" fontId="29" fillId="0" borderId="13" xfId="0" applyFont="1" applyBorder="1" applyAlignment="1" applyProtection="1">
      <alignment horizontal="center" vertical="center" wrapText="1"/>
      <protection locked="0"/>
    </xf>
    <xf numFmtId="0" fontId="29" fillId="0" borderId="21" xfId="0" applyFont="1" applyBorder="1" applyAlignment="1" applyProtection="1">
      <alignment horizontal="center" vertical="center" wrapText="1"/>
      <protection locked="0"/>
    </xf>
    <xf numFmtId="43" fontId="29" fillId="0" borderId="45" xfId="1" applyFont="1" applyBorder="1" applyAlignment="1" applyProtection="1">
      <alignment horizontal="center" vertical="center" wrapText="1"/>
      <protection locked="0"/>
    </xf>
    <xf numFmtId="0" fontId="29" fillId="2" borderId="23" xfId="0" applyFont="1" applyFill="1" applyBorder="1" applyAlignment="1" applyProtection="1">
      <alignment horizontal="right"/>
      <protection locked="0"/>
    </xf>
    <xf numFmtId="43" fontId="27" fillId="12" borderId="8" xfId="1" applyFont="1" applyFill="1" applyBorder="1" applyAlignment="1">
      <alignment horizontal="center" vertical="center" wrapText="1"/>
    </xf>
    <xf numFmtId="43" fontId="27" fillId="11" borderId="0" xfId="1" applyFont="1" applyFill="1" applyBorder="1" applyAlignment="1">
      <alignment horizontal="center" wrapText="1"/>
    </xf>
    <xf numFmtId="164" fontId="29" fillId="0" borderId="0" xfId="0" applyNumberFormat="1" applyFont="1" applyAlignment="1" applyProtection="1">
      <alignment horizontal="center" wrapText="1"/>
      <protection locked="0"/>
    </xf>
    <xf numFmtId="167" fontId="0" fillId="0" borderId="0" xfId="0" applyNumberFormat="1"/>
    <xf numFmtId="0" fontId="0" fillId="0" borderId="0" xfId="0" applyAlignment="1" applyProtection="1">
      <alignment wrapText="1"/>
      <protection locked="0"/>
    </xf>
    <xf numFmtId="10" fontId="0" fillId="0" borderId="0" xfId="0" applyNumberFormat="1"/>
    <xf numFmtId="0" fontId="27" fillId="3" borderId="1" xfId="0" applyFont="1" applyFill="1" applyBorder="1"/>
    <xf numFmtId="0" fontId="27" fillId="3" borderId="2" xfId="0" applyFont="1" applyFill="1" applyBorder="1"/>
    <xf numFmtId="0" fontId="27" fillId="3" borderId="14" xfId="0" applyFont="1" applyFill="1" applyBorder="1" applyAlignment="1">
      <alignment horizontal="center"/>
    </xf>
    <xf numFmtId="0" fontId="27" fillId="3" borderId="6" xfId="0" applyFont="1" applyFill="1" applyBorder="1" applyAlignment="1">
      <alignment horizontal="center"/>
    </xf>
    <xf numFmtId="0" fontId="26" fillId="0" borderId="14" xfId="0" applyFont="1" applyBorder="1" applyAlignment="1" applyProtection="1">
      <alignment horizontal="center" wrapText="1"/>
      <protection locked="0"/>
    </xf>
    <xf numFmtId="0" fontId="12" fillId="9" borderId="49" xfId="0" applyFont="1" applyFill="1" applyBorder="1" applyAlignment="1" applyProtection="1">
      <alignment horizontal="left"/>
      <protection locked="0"/>
    </xf>
    <xf numFmtId="0" fontId="29" fillId="9" borderId="39" xfId="0" applyFont="1" applyFill="1" applyBorder="1" applyAlignment="1" applyProtection="1">
      <alignment horizontal="left"/>
      <protection locked="0"/>
    </xf>
    <xf numFmtId="0" fontId="29" fillId="9" borderId="57" xfId="0" applyFont="1" applyFill="1" applyBorder="1" applyAlignment="1" applyProtection="1">
      <alignment wrapText="1"/>
      <protection locked="0"/>
    </xf>
    <xf numFmtId="0" fontId="29" fillId="9" borderId="50" xfId="0" applyFont="1" applyFill="1" applyBorder="1" applyAlignment="1" applyProtection="1">
      <alignment horizontal="center"/>
      <protection locked="0"/>
    </xf>
    <xf numFmtId="0" fontId="29" fillId="9" borderId="42" xfId="0" applyFont="1" applyFill="1" applyBorder="1" applyAlignment="1" applyProtection="1">
      <alignment horizontal="center"/>
      <protection locked="0"/>
    </xf>
    <xf numFmtId="43" fontId="29" fillId="9" borderId="39" xfId="1" applyFont="1" applyFill="1" applyBorder="1" applyAlignment="1" applyProtection="1">
      <alignment horizontal="center"/>
      <protection locked="0"/>
    </xf>
    <xf numFmtId="43" fontId="33" fillId="5" borderId="66" xfId="1" applyFont="1" applyFill="1" applyBorder="1"/>
    <xf numFmtId="43" fontId="24" fillId="5" borderId="46" xfId="0" applyNumberFormat="1" applyFont="1" applyFill="1" applyBorder="1"/>
    <xf numFmtId="0" fontId="13" fillId="0" borderId="27" xfId="0" applyFont="1" applyBorder="1" applyAlignment="1" applyProtection="1">
      <alignment horizontal="right"/>
      <protection locked="0"/>
    </xf>
    <xf numFmtId="0" fontId="29" fillId="0" borderId="22" xfId="0" applyFont="1" applyBorder="1" applyAlignment="1" applyProtection="1">
      <alignment horizontal="left"/>
      <protection locked="0"/>
    </xf>
    <xf numFmtId="0" fontId="29" fillId="0" borderId="40" xfId="0" applyFont="1" applyBorder="1" applyProtection="1">
      <protection locked="0"/>
    </xf>
    <xf numFmtId="0" fontId="29" fillId="0" borderId="40" xfId="0" applyFont="1" applyBorder="1" applyAlignment="1" applyProtection="1">
      <alignment wrapText="1"/>
      <protection locked="0"/>
    </xf>
    <xf numFmtId="0" fontId="29" fillId="0" borderId="23" xfId="0" applyFont="1" applyBorder="1" applyAlignment="1" applyProtection="1">
      <alignment horizontal="center"/>
      <protection locked="0"/>
    </xf>
    <xf numFmtId="0" fontId="29" fillId="0" borderId="43" xfId="0" applyFont="1" applyBorder="1" applyAlignment="1" applyProtection="1">
      <alignment horizontal="center"/>
      <protection locked="0"/>
    </xf>
    <xf numFmtId="43" fontId="29" fillId="0" borderId="22" xfId="1" applyFont="1" applyBorder="1" applyAlignment="1" applyProtection="1">
      <alignment horizontal="center"/>
      <protection locked="0"/>
    </xf>
    <xf numFmtId="43" fontId="33" fillId="5" borderId="29" xfId="1" applyFont="1" applyFill="1" applyBorder="1"/>
    <xf numFmtId="43" fontId="24" fillId="5" borderId="62" xfId="0" applyNumberFormat="1" applyFont="1" applyFill="1" applyBorder="1"/>
    <xf numFmtId="0" fontId="29" fillId="0" borderId="40" xfId="0" applyFont="1" applyBorder="1" applyAlignment="1" applyProtection="1">
      <alignment vertical="top" wrapText="1"/>
      <protection locked="0"/>
    </xf>
    <xf numFmtId="0" fontId="29" fillId="0" borderId="8" xfId="0" applyFont="1" applyBorder="1" applyAlignment="1" applyProtection="1">
      <alignment horizontal="center"/>
      <protection locked="0"/>
    </xf>
    <xf numFmtId="0" fontId="29" fillId="0" borderId="23" xfId="0" applyFont="1" applyBorder="1" applyAlignment="1" applyProtection="1">
      <alignment vertical="top" wrapText="1"/>
      <protection locked="0"/>
    </xf>
    <xf numFmtId="0" fontId="13" fillId="0" borderId="27" xfId="0" applyFont="1" applyBorder="1" applyAlignment="1" applyProtection="1">
      <alignment horizontal="left"/>
      <protection locked="0"/>
    </xf>
    <xf numFmtId="0" fontId="29" fillId="0" borderId="31" xfId="0" applyFont="1" applyBorder="1" applyAlignment="1" applyProtection="1">
      <alignment horizontal="left"/>
      <protection locked="0"/>
    </xf>
    <xf numFmtId="0" fontId="29" fillId="0" borderId="33" xfId="0" applyFont="1" applyBorder="1" applyAlignment="1" applyProtection="1">
      <alignment vertical="top" wrapText="1"/>
      <protection locked="0"/>
    </xf>
    <xf numFmtId="0" fontId="29" fillId="0" borderId="41" xfId="0" applyFont="1" applyBorder="1" applyAlignment="1" applyProtection="1">
      <alignment vertical="top" wrapText="1"/>
      <protection locked="0"/>
    </xf>
    <xf numFmtId="43" fontId="33" fillId="5" borderId="44" xfId="1" applyFont="1" applyFill="1" applyBorder="1"/>
    <xf numFmtId="43" fontId="24" fillId="5" borderId="45" xfId="0" applyNumberFormat="1" applyFont="1" applyFill="1" applyBorder="1"/>
    <xf numFmtId="0" fontId="0" fillId="0" borderId="10" xfId="0" applyBorder="1" applyAlignment="1" applyProtection="1">
      <alignment wrapText="1"/>
      <protection locked="0"/>
    </xf>
    <xf numFmtId="0" fontId="12" fillId="9" borderId="29" xfId="0" applyFont="1" applyFill="1" applyBorder="1" applyAlignment="1" applyProtection="1">
      <alignment horizontal="left"/>
      <protection locked="0"/>
    </xf>
    <xf numFmtId="0" fontId="29" fillId="9" borderId="31" xfId="0" applyFont="1" applyFill="1" applyBorder="1" applyProtection="1">
      <protection locked="0"/>
    </xf>
    <xf numFmtId="0" fontId="29" fillId="9" borderId="33" xfId="0" applyFont="1" applyFill="1" applyBorder="1" applyProtection="1">
      <protection locked="0"/>
    </xf>
    <xf numFmtId="0" fontId="29" fillId="9" borderId="8" xfId="0" applyFont="1" applyFill="1" applyBorder="1" applyAlignment="1" applyProtection="1">
      <alignment vertical="top" wrapText="1"/>
      <protection locked="0"/>
    </xf>
    <xf numFmtId="0" fontId="29" fillId="9" borderId="8" xfId="0" applyFont="1" applyFill="1" applyBorder="1" applyAlignment="1" applyProtection="1">
      <alignment horizontal="center"/>
      <protection locked="0"/>
    </xf>
    <xf numFmtId="43" fontId="29" fillId="9" borderId="31" xfId="1" applyFont="1" applyFill="1" applyBorder="1" applyAlignment="1" applyProtection="1">
      <alignment horizontal="center"/>
      <protection locked="0"/>
    </xf>
    <xf numFmtId="0" fontId="29" fillId="0" borderId="31" xfId="0" applyFont="1" applyBorder="1" applyProtection="1">
      <protection locked="0"/>
    </xf>
    <xf numFmtId="0" fontId="29" fillId="0" borderId="33" xfId="0" applyFont="1" applyBorder="1" applyProtection="1">
      <protection locked="0"/>
    </xf>
    <xf numFmtId="43" fontId="29" fillId="0" borderId="31" xfId="1" applyFont="1" applyBorder="1" applyAlignment="1" applyProtection="1">
      <alignment horizontal="center"/>
      <protection locked="0"/>
    </xf>
    <xf numFmtId="0" fontId="29" fillId="0" borderId="41" xfId="0" applyFont="1" applyBorder="1" applyProtection="1">
      <protection locked="0"/>
    </xf>
    <xf numFmtId="0" fontId="12" fillId="0" borderId="27" xfId="0" applyFont="1" applyBorder="1" applyAlignment="1" applyProtection="1">
      <alignment horizontal="left"/>
      <protection locked="0"/>
    </xf>
    <xf numFmtId="0" fontId="34" fillId="9" borderId="8" xfId="0" applyFont="1" applyFill="1" applyBorder="1" applyAlignment="1" applyProtection="1">
      <alignment horizontal="center"/>
      <protection locked="0"/>
    </xf>
    <xf numFmtId="43" fontId="34" fillId="9" borderId="31" xfId="1" applyFont="1" applyFill="1" applyBorder="1" applyAlignment="1" applyProtection="1">
      <alignment horizontal="center" wrapText="1"/>
      <protection locked="0"/>
    </xf>
    <xf numFmtId="0" fontId="13" fillId="0" borderId="24" xfId="0" applyFont="1" applyBorder="1" applyAlignment="1" applyProtection="1">
      <alignment horizontal="right"/>
      <protection locked="0"/>
    </xf>
    <xf numFmtId="43" fontId="33" fillId="5" borderId="24" xfId="1" applyFont="1" applyFill="1" applyBorder="1"/>
    <xf numFmtId="43" fontId="27" fillId="6" borderId="6" xfId="1" applyFont="1" applyFill="1" applyBorder="1"/>
    <xf numFmtId="43" fontId="27" fillId="6" borderId="14" xfId="1" applyFont="1" applyFill="1" applyBorder="1"/>
    <xf numFmtId="0" fontId="29" fillId="0" borderId="22" xfId="0" applyFont="1" applyBorder="1" applyProtection="1">
      <protection locked="0"/>
    </xf>
    <xf numFmtId="43" fontId="33" fillId="5" borderId="47" xfId="1" applyFont="1" applyFill="1" applyBorder="1"/>
    <xf numFmtId="43" fontId="24" fillId="5" borderId="48" xfId="0" applyNumberFormat="1" applyFont="1" applyFill="1" applyBorder="1"/>
    <xf numFmtId="0" fontId="0" fillId="0" borderId="15" xfId="0" applyBorder="1" applyAlignment="1" applyProtection="1">
      <alignment wrapText="1"/>
      <protection locked="0"/>
    </xf>
    <xf numFmtId="164" fontId="27" fillId="6" borderId="47" xfId="2" applyNumberFormat="1" applyFont="1" applyFill="1" applyBorder="1"/>
    <xf numFmtId="164" fontId="27" fillId="6" borderId="48" xfId="2" applyNumberFormat="1" applyFont="1" applyFill="1" applyBorder="1"/>
    <xf numFmtId="43" fontId="33" fillId="5" borderId="59" xfId="1" applyFont="1" applyFill="1" applyBorder="1"/>
    <xf numFmtId="0" fontId="26" fillId="0" borderId="33" xfId="0" applyFont="1" applyBorder="1" applyProtection="1">
      <protection locked="0"/>
    </xf>
    <xf numFmtId="0" fontId="0" fillId="0" borderId="33" xfId="0" applyBorder="1" applyProtection="1">
      <protection locked="0"/>
    </xf>
    <xf numFmtId="9" fontId="29" fillId="0" borderId="8" xfId="3" applyFont="1" applyBorder="1" applyAlignment="1" applyProtection="1">
      <alignment horizontal="center"/>
      <protection locked="0"/>
    </xf>
    <xf numFmtId="0" fontId="26" fillId="0" borderId="31" xfId="0" applyFont="1" applyBorder="1" applyAlignment="1" applyProtection="1">
      <alignment horizontal="left"/>
      <protection locked="0"/>
    </xf>
    <xf numFmtId="0" fontId="35" fillId="9" borderId="15" xfId="0" applyFont="1" applyFill="1" applyBorder="1" applyProtection="1">
      <protection locked="0"/>
    </xf>
    <xf numFmtId="164" fontId="27" fillId="6" borderId="14" xfId="2" applyNumberFormat="1" applyFont="1" applyFill="1" applyBorder="1"/>
    <xf numFmtId="0" fontId="27" fillId="9" borderId="6" xfId="0" applyFont="1" applyFill="1" applyBorder="1" applyProtection="1">
      <protection locked="0"/>
    </xf>
    <xf numFmtId="0" fontId="27" fillId="9" borderId="15" xfId="0" applyFont="1" applyFill="1" applyBorder="1" applyProtection="1">
      <protection locked="0"/>
    </xf>
    <xf numFmtId="164" fontId="27" fillId="9" borderId="15" xfId="2" applyNumberFormat="1" applyFont="1" applyFill="1" applyBorder="1"/>
    <xf numFmtId="43" fontId="33" fillId="5" borderId="43" xfId="1" applyFont="1" applyFill="1" applyBorder="1"/>
    <xf numFmtId="0" fontId="13" fillId="0" borderId="4" xfId="0" applyFont="1" applyBorder="1" applyAlignment="1" applyProtection="1">
      <alignment horizontal="left"/>
      <protection locked="0"/>
    </xf>
    <xf numFmtId="0" fontId="29" fillId="0" borderId="8" xfId="0" applyFont="1" applyBorder="1" applyProtection="1">
      <protection locked="0"/>
    </xf>
    <xf numFmtId="164" fontId="27" fillId="6" borderId="13" xfId="2" applyNumberFormat="1" applyFont="1" applyFill="1" applyBorder="1"/>
    <xf numFmtId="0" fontId="27" fillId="0" borderId="0" xfId="0" applyFont="1" applyAlignment="1" applyProtection="1">
      <alignment horizontal="right"/>
      <protection locked="0"/>
    </xf>
    <xf numFmtId="49" fontId="27" fillId="0" borderId="0" xfId="0" applyNumberFormat="1" applyFont="1" applyAlignment="1" applyProtection="1">
      <alignment horizontal="right"/>
      <protection locked="0"/>
    </xf>
    <xf numFmtId="0" fontId="33" fillId="0" borderId="0" xfId="0" applyFont="1"/>
    <xf numFmtId="0" fontId="26" fillId="3" borderId="15" xfId="0" applyFont="1" applyFill="1" applyBorder="1" applyAlignment="1" applyProtection="1">
      <alignment horizontal="center"/>
      <protection locked="0"/>
    </xf>
    <xf numFmtId="43" fontId="27" fillId="0" borderId="50" xfId="1" applyFont="1" applyBorder="1" applyAlignment="1">
      <alignment horizontal="center" wrapText="1"/>
    </xf>
    <xf numFmtId="0" fontId="33" fillId="11" borderId="23" xfId="0" applyFont="1" applyFill="1" applyBorder="1" applyAlignment="1">
      <alignment horizontal="center"/>
    </xf>
    <xf numFmtId="0" fontId="33" fillId="5" borderId="23" xfId="0" applyFont="1" applyFill="1" applyBorder="1" applyAlignment="1">
      <alignment horizontal="center"/>
    </xf>
    <xf numFmtId="43" fontId="33" fillId="5" borderId="23" xfId="1" applyFont="1" applyFill="1" applyBorder="1"/>
    <xf numFmtId="44" fontId="27" fillId="5" borderId="32" xfId="2" applyFont="1" applyFill="1" applyBorder="1"/>
    <xf numFmtId="0" fontId="33" fillId="5" borderId="8" xfId="0" applyFont="1" applyFill="1" applyBorder="1" applyAlignment="1">
      <alignment horizontal="center"/>
    </xf>
    <xf numFmtId="43" fontId="33" fillId="5" borderId="8" xfId="1" applyFont="1" applyFill="1" applyBorder="1"/>
    <xf numFmtId="44" fontId="27" fillId="5" borderId="53" xfId="2" applyFont="1" applyFill="1" applyBorder="1"/>
    <xf numFmtId="0" fontId="33" fillId="0" borderId="56" xfId="0" applyFont="1" applyBorder="1" applyAlignment="1">
      <alignment horizontal="left"/>
    </xf>
    <xf numFmtId="0" fontId="33" fillId="0" borderId="8" xfId="0" applyFont="1" applyBorder="1" applyAlignment="1">
      <alignment horizontal="center"/>
    </xf>
    <xf numFmtId="0" fontId="11" fillId="0" borderId="0" xfId="0" applyFont="1" applyProtection="1">
      <protection locked="0"/>
    </xf>
    <xf numFmtId="0" fontId="33" fillId="11" borderId="64" xfId="0" applyFont="1" applyFill="1" applyBorder="1" applyAlignment="1">
      <alignment horizontal="left"/>
    </xf>
    <xf numFmtId="43" fontId="27" fillId="11" borderId="45" xfId="1" applyFont="1" applyFill="1" applyBorder="1"/>
    <xf numFmtId="44" fontId="27" fillId="6" borderId="14" xfId="2" applyFont="1" applyFill="1" applyBorder="1"/>
    <xf numFmtId="0" fontId="11" fillId="11" borderId="0" xfId="0" applyFont="1" applyFill="1" applyProtection="1">
      <protection locked="0"/>
    </xf>
    <xf numFmtId="0" fontId="0" fillId="11" borderId="0" xfId="0" applyFill="1" applyProtection="1">
      <protection locked="0"/>
    </xf>
    <xf numFmtId="44" fontId="27" fillId="5" borderId="12" xfId="2" applyFont="1" applyFill="1" applyBorder="1"/>
    <xf numFmtId="43" fontId="24" fillId="5" borderId="32" xfId="0" applyNumberFormat="1" applyFont="1" applyFill="1" applyBorder="1"/>
    <xf numFmtId="43" fontId="24" fillId="5" borderId="53" xfId="0" applyNumberFormat="1" applyFont="1" applyFill="1" applyBorder="1"/>
    <xf numFmtId="164" fontId="33" fillId="6" borderId="8" xfId="1" applyNumberFormat="1" applyFont="1" applyFill="1" applyBorder="1"/>
    <xf numFmtId="164" fontId="27" fillId="6" borderId="53" xfId="2" applyNumberFormat="1" applyFont="1" applyFill="1" applyBorder="1"/>
    <xf numFmtId="164" fontId="33" fillId="6" borderId="34" xfId="1" applyNumberFormat="1" applyFont="1" applyFill="1" applyBorder="1"/>
    <xf numFmtId="164" fontId="27" fillId="6" borderId="45" xfId="2" applyNumberFormat="1" applyFont="1" applyFill="1" applyBorder="1"/>
    <xf numFmtId="164" fontId="27" fillId="0" borderId="0" xfId="2" applyNumberFormat="1" applyFont="1" applyFill="1" applyBorder="1"/>
    <xf numFmtId="164" fontId="27" fillId="0" borderId="5" xfId="2" applyNumberFormat="1" applyFont="1" applyFill="1" applyBorder="1"/>
    <xf numFmtId="164" fontId="27" fillId="6" borderId="50" xfId="2" applyNumberFormat="1" applyFont="1" applyFill="1" applyBorder="1"/>
    <xf numFmtId="164" fontId="27" fillId="6" borderId="52" xfId="2" applyNumberFormat="1" applyFont="1" applyFill="1" applyBorder="1"/>
    <xf numFmtId="43" fontId="26" fillId="3" borderId="38" xfId="1" applyFont="1" applyFill="1" applyBorder="1" applyAlignment="1" applyProtection="1">
      <alignment horizontal="center" wrapText="1"/>
      <protection locked="0"/>
    </xf>
    <xf numFmtId="43" fontId="26" fillId="3" borderId="48" xfId="1" applyFont="1" applyFill="1" applyBorder="1" applyAlignment="1" applyProtection="1">
      <alignment horizontal="center" wrapText="1"/>
      <protection locked="0"/>
    </xf>
    <xf numFmtId="43" fontId="24" fillId="5" borderId="26" xfId="0" applyNumberFormat="1" applyFont="1" applyFill="1" applyBorder="1"/>
    <xf numFmtId="0" fontId="23" fillId="9" borderId="15" xfId="0" applyFont="1" applyFill="1" applyBorder="1" applyProtection="1">
      <protection locked="0"/>
    </xf>
    <xf numFmtId="0" fontId="26" fillId="9" borderId="15" xfId="0" applyFont="1" applyFill="1" applyBorder="1" applyAlignment="1" applyProtection="1">
      <alignment horizontal="center"/>
      <protection locked="0"/>
    </xf>
    <xf numFmtId="0" fontId="26" fillId="9" borderId="6" xfId="0" applyFont="1" applyFill="1" applyBorder="1" applyProtection="1">
      <protection locked="0"/>
    </xf>
    <xf numFmtId="0" fontId="15" fillId="0" borderId="1" xfId="0" applyFont="1" applyBorder="1" applyAlignment="1" applyProtection="1">
      <alignment horizontal="center"/>
      <protection locked="0"/>
    </xf>
    <xf numFmtId="0" fontId="0" fillId="0" borderId="2" xfId="0" applyBorder="1" applyProtection="1">
      <protection locked="0"/>
    </xf>
    <xf numFmtId="164" fontId="27" fillId="5" borderId="8" xfId="2" applyNumberFormat="1" applyFont="1" applyFill="1" applyBorder="1"/>
    <xf numFmtId="164" fontId="19" fillId="0" borderId="10" xfId="0" applyNumberFormat="1" applyFont="1" applyBorder="1"/>
    <xf numFmtId="0" fontId="27" fillId="9" borderId="6" xfId="0" applyFont="1" applyFill="1" applyBorder="1" applyAlignment="1" applyProtection="1">
      <alignment horizontal="right"/>
      <protection locked="0"/>
    </xf>
    <xf numFmtId="43" fontId="29" fillId="0" borderId="8" xfId="1" applyFont="1" applyBorder="1" applyAlignment="1" applyProtection="1">
      <alignment horizontal="center"/>
      <protection locked="0"/>
    </xf>
    <xf numFmtId="0" fontId="29" fillId="0" borderId="0" xfId="0" applyFont="1" applyAlignment="1" applyProtection="1">
      <alignment vertical="top" wrapText="1"/>
      <protection locked="0"/>
    </xf>
    <xf numFmtId="43" fontId="29" fillId="0" borderId="0" xfId="1" applyFont="1" applyFill="1" applyBorder="1" applyAlignment="1" applyProtection="1">
      <protection locked="0"/>
    </xf>
    <xf numFmtId="43" fontId="33" fillId="0" borderId="0" xfId="1" applyFont="1" applyFill="1" applyBorder="1"/>
    <xf numFmtId="43" fontId="29" fillId="5" borderId="52" xfId="1" applyFont="1" applyFill="1" applyBorder="1" applyProtection="1">
      <protection locked="0"/>
    </xf>
    <xf numFmtId="0" fontId="26" fillId="8" borderId="15" xfId="0" applyFont="1" applyFill="1" applyBorder="1" applyAlignment="1" applyProtection="1">
      <alignment horizontal="left"/>
      <protection locked="0"/>
    </xf>
    <xf numFmtId="0" fontId="26" fillId="3" borderId="15" xfId="0" applyFont="1" applyFill="1" applyBorder="1" applyProtection="1">
      <protection locked="0"/>
    </xf>
    <xf numFmtId="43" fontId="33" fillId="5" borderId="50" xfId="1" applyFont="1" applyFill="1" applyBorder="1"/>
    <xf numFmtId="43" fontId="33" fillId="5" borderId="49" xfId="1" applyFont="1" applyFill="1" applyBorder="1"/>
    <xf numFmtId="43" fontId="24" fillId="5" borderId="58" xfId="0" applyNumberFormat="1" applyFont="1" applyFill="1" applyBorder="1"/>
    <xf numFmtId="0" fontId="29" fillId="0" borderId="25" xfId="0" applyFont="1" applyBorder="1" applyAlignment="1" applyProtection="1">
      <alignment horizontal="center"/>
      <protection locked="0"/>
    </xf>
    <xf numFmtId="43" fontId="29" fillId="0" borderId="26" xfId="1" applyFont="1" applyBorder="1" applyAlignment="1" applyProtection="1">
      <alignment horizontal="center"/>
      <protection locked="0"/>
    </xf>
    <xf numFmtId="43" fontId="29" fillId="0" borderId="31" xfId="1" applyFont="1" applyFill="1" applyBorder="1" applyAlignment="1" applyProtection="1">
      <alignment horizontal="center"/>
      <protection locked="0"/>
    </xf>
    <xf numFmtId="164" fontId="27" fillId="6" borderId="16" xfId="2" applyNumberFormat="1" applyFont="1" applyFill="1" applyBorder="1"/>
    <xf numFmtId="164" fontId="27" fillId="6" borderId="19" xfId="2" applyNumberFormat="1" applyFont="1" applyFill="1" applyBorder="1"/>
    <xf numFmtId="0" fontId="29" fillId="9" borderId="39" xfId="0" applyFont="1" applyFill="1" applyBorder="1" applyProtection="1">
      <protection locked="0"/>
    </xf>
    <xf numFmtId="0" fontId="29" fillId="9" borderId="57" xfId="0" applyFont="1" applyFill="1" applyBorder="1" applyProtection="1">
      <protection locked="0"/>
    </xf>
    <xf numFmtId="0" fontId="29" fillId="9" borderId="50" xfId="0" applyFont="1" applyFill="1" applyBorder="1" applyAlignment="1" applyProtection="1">
      <alignment vertical="top" wrapText="1"/>
      <protection locked="0"/>
    </xf>
    <xf numFmtId="43" fontId="33" fillId="5" borderId="39" xfId="1" applyFont="1" applyFill="1" applyBorder="1"/>
    <xf numFmtId="0" fontId="26" fillId="0" borderId="37" xfId="0" applyFont="1" applyBorder="1" applyAlignment="1" applyProtection="1">
      <alignment horizontal="left"/>
      <protection locked="0"/>
    </xf>
    <xf numFmtId="0" fontId="29" fillId="0" borderId="36" xfId="0" applyFont="1" applyBorder="1" applyAlignment="1" applyProtection="1">
      <alignment vertical="top" wrapText="1"/>
      <protection locked="0"/>
    </xf>
    <xf numFmtId="9" fontId="29" fillId="0" borderId="34" xfId="3" applyFont="1" applyBorder="1" applyAlignment="1" applyProtection="1">
      <alignment horizontal="center"/>
      <protection locked="0"/>
    </xf>
    <xf numFmtId="43" fontId="29" fillId="0" borderId="37" xfId="1" applyFont="1" applyBorder="1" applyAlignment="1" applyProtection="1">
      <alignment horizontal="center"/>
      <protection locked="0"/>
    </xf>
    <xf numFmtId="0" fontId="29" fillId="0" borderId="25" xfId="0" applyFont="1" applyBorder="1" applyProtection="1">
      <protection locked="0"/>
    </xf>
    <xf numFmtId="43" fontId="29" fillId="0" borderId="25" xfId="1" applyFont="1" applyBorder="1" applyAlignment="1" applyProtection="1">
      <alignment horizontal="center"/>
      <protection locked="0"/>
    </xf>
    <xf numFmtId="43" fontId="33" fillId="5" borderId="69" xfId="1" applyFont="1" applyFill="1" applyBorder="1"/>
    <xf numFmtId="0" fontId="12" fillId="9" borderId="44" xfId="0" applyFont="1" applyFill="1" applyBorder="1" applyAlignment="1" applyProtection="1">
      <alignment horizontal="left"/>
      <protection locked="0"/>
    </xf>
    <xf numFmtId="0" fontId="29" fillId="9" borderId="37" xfId="0" applyFont="1" applyFill="1" applyBorder="1" applyProtection="1">
      <protection locked="0"/>
    </xf>
    <xf numFmtId="0" fontId="29" fillId="9" borderId="36" xfId="0" applyFont="1" applyFill="1" applyBorder="1" applyProtection="1">
      <protection locked="0"/>
    </xf>
    <xf numFmtId="0" fontId="29" fillId="9" borderId="34" xfId="0" applyFont="1" applyFill="1" applyBorder="1" applyAlignment="1" applyProtection="1">
      <alignment vertical="top" wrapText="1"/>
      <protection locked="0"/>
    </xf>
    <xf numFmtId="0" fontId="29" fillId="9" borderId="34" xfId="0" applyFont="1" applyFill="1" applyBorder="1" applyAlignment="1" applyProtection="1">
      <alignment horizontal="center"/>
      <protection locked="0"/>
    </xf>
    <xf numFmtId="43" fontId="29" fillId="9" borderId="37" xfId="1" applyFont="1" applyFill="1" applyBorder="1" applyAlignment="1" applyProtection="1">
      <alignment horizontal="center"/>
      <protection locked="0"/>
    </xf>
    <xf numFmtId="0" fontId="29" fillId="0" borderId="26" xfId="0" applyFont="1" applyBorder="1" applyProtection="1">
      <protection locked="0"/>
    </xf>
    <xf numFmtId="0" fontId="36" fillId="9" borderId="44" xfId="0" applyFont="1" applyFill="1" applyBorder="1" applyProtection="1">
      <protection locked="0"/>
    </xf>
    <xf numFmtId="0" fontId="26" fillId="3" borderId="54" xfId="0" applyFont="1" applyFill="1" applyBorder="1" applyProtection="1">
      <protection locked="0"/>
    </xf>
    <xf numFmtId="43" fontId="24" fillId="5" borderId="14" xfId="0" applyNumberFormat="1" applyFont="1" applyFill="1" applyBorder="1"/>
    <xf numFmtId="169" fontId="27" fillId="5" borderId="8" xfId="3" applyNumberFormat="1" applyFont="1" applyFill="1" applyBorder="1" applyAlignment="1">
      <alignment horizontal="right"/>
    </xf>
    <xf numFmtId="169" fontId="27" fillId="5" borderId="8" xfId="3" applyNumberFormat="1" applyFont="1" applyFill="1" applyBorder="1" applyAlignment="1" applyProtection="1">
      <alignment horizontal="right" wrapText="1"/>
      <protection locked="0"/>
    </xf>
    <xf numFmtId="43" fontId="33" fillId="5" borderId="53" xfId="1" applyFont="1" applyFill="1" applyBorder="1"/>
    <xf numFmtId="164" fontId="27" fillId="9" borderId="50" xfId="2" applyNumberFormat="1" applyFont="1" applyFill="1" applyBorder="1"/>
    <xf numFmtId="0" fontId="13" fillId="0" borderId="24" xfId="0" applyFont="1" applyBorder="1" applyProtection="1">
      <protection locked="0"/>
    </xf>
    <xf numFmtId="0" fontId="13" fillId="0" borderId="27" xfId="0" applyFont="1" applyBorder="1" applyProtection="1">
      <protection locked="0"/>
    </xf>
    <xf numFmtId="0" fontId="13" fillId="0" borderId="66" xfId="0" applyFont="1" applyBorder="1" applyProtection="1">
      <protection locked="0"/>
    </xf>
    <xf numFmtId="0" fontId="0" fillId="10" borderId="9" xfId="0" applyFill="1" applyBorder="1" applyProtection="1">
      <protection locked="0"/>
    </xf>
    <xf numFmtId="0" fontId="2" fillId="10" borderId="10" xfId="0" applyFont="1" applyFill="1" applyBorder="1" applyProtection="1">
      <protection locked="0"/>
    </xf>
    <xf numFmtId="0" fontId="9" fillId="10" borderId="10" xfId="0" applyFont="1" applyFill="1" applyBorder="1" applyAlignment="1" applyProtection="1">
      <alignment horizontal="center"/>
      <protection locked="0"/>
    </xf>
    <xf numFmtId="0" fontId="0" fillId="10" borderId="10" xfId="0" applyFill="1" applyBorder="1" applyProtection="1">
      <protection locked="0"/>
    </xf>
    <xf numFmtId="0" fontId="0" fillId="10" borderId="10" xfId="0" applyFill="1" applyBorder="1" applyAlignment="1" applyProtection="1">
      <alignment horizontal="center"/>
      <protection locked="0"/>
    </xf>
    <xf numFmtId="0" fontId="0" fillId="10" borderId="10" xfId="0" applyFill="1" applyBorder="1" applyAlignment="1" applyProtection="1">
      <alignment wrapText="1"/>
      <protection locked="0"/>
    </xf>
    <xf numFmtId="43" fontId="0" fillId="10" borderId="10" xfId="1" applyFont="1" applyFill="1" applyBorder="1" applyAlignment="1" applyProtection="1">
      <alignment wrapText="1"/>
      <protection locked="0"/>
    </xf>
    <xf numFmtId="43" fontId="0" fillId="10" borderId="11" xfId="1" applyFont="1" applyFill="1" applyBorder="1" applyAlignment="1" applyProtection="1">
      <alignment wrapText="1"/>
      <protection locked="0"/>
    </xf>
    <xf numFmtId="43" fontId="24" fillId="0" borderId="5" xfId="0" applyNumberFormat="1" applyFont="1" applyBorder="1"/>
    <xf numFmtId="0" fontId="29" fillId="0" borderId="34" xfId="0" applyFont="1" applyBorder="1" applyAlignment="1" applyProtection="1">
      <alignment horizontal="center"/>
      <protection locked="0"/>
    </xf>
    <xf numFmtId="0" fontId="27" fillId="3" borderId="6" xfId="0" applyFont="1" applyFill="1" applyBorder="1" applyProtection="1">
      <protection locked="0"/>
    </xf>
    <xf numFmtId="43" fontId="24" fillId="5" borderId="39" xfId="0" applyNumberFormat="1" applyFont="1" applyFill="1" applyBorder="1"/>
    <xf numFmtId="43" fontId="33" fillId="5" borderId="52" xfId="1" applyFont="1" applyFill="1" applyBorder="1"/>
    <xf numFmtId="43" fontId="34" fillId="0" borderId="0" xfId="1" applyFont="1" applyProtection="1">
      <protection locked="0"/>
    </xf>
    <xf numFmtId="44" fontId="0" fillId="0" borderId="0" xfId="2" applyFont="1"/>
    <xf numFmtId="0" fontId="29" fillId="0" borderId="0" xfId="0" applyFont="1" applyAlignment="1" applyProtection="1">
      <alignment horizontal="left" vertical="center" wrapText="1"/>
      <protection locked="0"/>
    </xf>
    <xf numFmtId="0" fontId="29" fillId="0" borderId="0" xfId="0" applyFont="1" applyAlignment="1" applyProtection="1">
      <alignment horizontal="left" vertical="center"/>
      <protection locked="0"/>
    </xf>
    <xf numFmtId="0" fontId="3" fillId="9" borderId="6" xfId="0" applyFont="1" applyFill="1" applyBorder="1" applyProtection="1">
      <protection locked="0"/>
    </xf>
    <xf numFmtId="43" fontId="29" fillId="0" borderId="52" xfId="1" applyFont="1" applyBorder="1" applyAlignment="1" applyProtection="1">
      <alignment horizontal="center" vertical="center" wrapText="1"/>
      <protection locked="0"/>
    </xf>
    <xf numFmtId="43" fontId="29" fillId="0" borderId="32" xfId="1" applyFont="1" applyBorder="1" applyAlignment="1" applyProtection="1">
      <alignment horizontal="center" vertical="center" wrapText="1"/>
      <protection locked="0"/>
    </xf>
    <xf numFmtId="43" fontId="29" fillId="0" borderId="19" xfId="1" applyFont="1" applyBorder="1" applyAlignment="1" applyProtection="1">
      <alignment horizontal="center" vertical="center" wrapText="1"/>
      <protection locked="0"/>
    </xf>
    <xf numFmtId="0" fontId="27" fillId="12" borderId="23" xfId="0" applyFont="1" applyFill="1" applyBorder="1" applyAlignment="1">
      <alignment horizontal="center"/>
    </xf>
    <xf numFmtId="43" fontId="33" fillId="11" borderId="8" xfId="1" applyFont="1" applyFill="1" applyBorder="1" applyAlignment="1"/>
    <xf numFmtId="0" fontId="27" fillId="12" borderId="8" xfId="0" applyFont="1" applyFill="1" applyBorder="1" applyAlignment="1">
      <alignment horizontal="center"/>
    </xf>
    <xf numFmtId="10" fontId="33" fillId="11" borderId="23" xfId="3" applyNumberFormat="1" applyFont="1" applyFill="1" applyBorder="1" applyAlignment="1">
      <alignment horizontal="center"/>
    </xf>
    <xf numFmtId="0" fontId="33" fillId="0" borderId="8" xfId="0" applyFont="1" applyBorder="1" applyAlignment="1">
      <alignment horizontal="left"/>
    </xf>
    <xf numFmtId="0" fontId="33" fillId="0" borderId="8" xfId="0" applyFont="1" applyBorder="1"/>
    <xf numFmtId="0" fontId="10" fillId="0" borderId="0" xfId="0" applyFont="1" applyAlignment="1" applyProtection="1">
      <alignment horizontal="right"/>
      <protection locked="0"/>
    </xf>
    <xf numFmtId="0" fontId="24" fillId="0" borderId="0" xfId="0" applyFont="1"/>
    <xf numFmtId="0" fontId="24" fillId="0" borderId="0" xfId="0" applyFont="1" applyProtection="1">
      <protection locked="0"/>
    </xf>
    <xf numFmtId="0" fontId="10" fillId="0" borderId="1" xfId="0" applyFont="1" applyBorder="1" applyAlignment="1" applyProtection="1">
      <alignment horizontal="center" vertical="top"/>
      <protection locked="0"/>
    </xf>
    <xf numFmtId="0" fontId="10" fillId="0" borderId="2" xfId="0" applyFont="1" applyBorder="1" applyAlignment="1" applyProtection="1">
      <alignment horizontal="center" vertical="top"/>
      <protection locked="0"/>
    </xf>
    <xf numFmtId="0" fontId="10" fillId="0" borderId="3" xfId="0" applyFont="1" applyBorder="1" applyAlignment="1" applyProtection="1">
      <alignment horizontal="center" vertical="top"/>
      <protection locked="0"/>
    </xf>
    <xf numFmtId="0" fontId="27" fillId="0" borderId="4" xfId="0" applyFont="1" applyBorder="1" applyAlignment="1" applyProtection="1">
      <alignment horizontal="left"/>
      <protection locked="0"/>
    </xf>
    <xf numFmtId="0" fontId="27" fillId="0" borderId="0" xfId="0" applyFont="1" applyProtection="1">
      <protection locked="0"/>
    </xf>
    <xf numFmtId="0" fontId="27" fillId="0" borderId="5" xfId="0" applyFont="1" applyBorder="1" applyProtection="1">
      <protection locked="0"/>
    </xf>
    <xf numFmtId="0" fontId="27" fillId="0" borderId="4" xfId="0" applyFont="1" applyBorder="1" applyAlignment="1" applyProtection="1">
      <alignment horizontal="center"/>
      <protection locked="0"/>
    </xf>
    <xf numFmtId="0" fontId="10" fillId="0" borderId="0" xfId="0" applyFont="1" applyAlignment="1" applyProtection="1">
      <alignment horizontal="center"/>
      <protection locked="0"/>
    </xf>
    <xf numFmtId="0" fontId="27" fillId="0" borderId="0" xfId="0" applyFont="1" applyAlignment="1" applyProtection="1">
      <alignment horizontal="center"/>
      <protection locked="0"/>
    </xf>
    <xf numFmtId="0" fontId="24" fillId="0" borderId="4" xfId="0" applyFont="1" applyBorder="1" applyProtection="1">
      <protection locked="0"/>
    </xf>
    <xf numFmtId="14" fontId="27" fillId="0" borderId="0" xfId="0" applyNumberFormat="1" applyFont="1" applyProtection="1">
      <protection locked="0"/>
    </xf>
    <xf numFmtId="14" fontId="27" fillId="0" borderId="5" xfId="0" applyNumberFormat="1" applyFont="1" applyBorder="1" applyProtection="1">
      <protection locked="0"/>
    </xf>
    <xf numFmtId="43" fontId="27" fillId="0" borderId="0" xfId="1" applyFont="1" applyFill="1" applyBorder="1" applyAlignment="1" applyProtection="1">
      <alignment wrapText="1"/>
      <protection locked="0"/>
    </xf>
    <xf numFmtId="43" fontId="27" fillId="0" borderId="5" xfId="1" applyFont="1" applyFill="1" applyBorder="1" applyAlignment="1" applyProtection="1">
      <alignment wrapText="1"/>
      <protection locked="0"/>
    </xf>
    <xf numFmtId="0" fontId="39" fillId="0" borderId="0" xfId="0" applyFont="1" applyAlignment="1" applyProtection="1">
      <alignment horizontal="right"/>
      <protection locked="0"/>
    </xf>
    <xf numFmtId="49" fontId="27" fillId="0" borderId="0" xfId="0" applyNumberFormat="1" applyFont="1" applyAlignment="1" applyProtection="1">
      <alignment horizontal="center"/>
      <protection locked="0"/>
    </xf>
    <xf numFmtId="0" fontId="24" fillId="0" borderId="5" xfId="0" applyFont="1" applyBorder="1"/>
    <xf numFmtId="0" fontId="39" fillId="0" borderId="0" xfId="0" applyFont="1" applyProtection="1">
      <protection locked="0"/>
    </xf>
    <xf numFmtId="0" fontId="27" fillId="0" borderId="0" xfId="0" applyFont="1" applyAlignment="1" applyProtection="1">
      <alignment horizontal="right" wrapText="1"/>
      <protection locked="0"/>
    </xf>
    <xf numFmtId="49" fontId="27" fillId="0" borderId="4" xfId="0" applyNumberFormat="1" applyFont="1" applyBorder="1" applyAlignment="1" applyProtection="1">
      <alignment horizontal="right"/>
      <protection locked="0"/>
    </xf>
    <xf numFmtId="49" fontId="10" fillId="0" borderId="0" xfId="0" applyNumberFormat="1" applyFont="1" applyAlignment="1" applyProtection="1">
      <alignment horizontal="right"/>
      <protection locked="0"/>
    </xf>
    <xf numFmtId="0" fontId="27" fillId="3" borderId="6" xfId="0" applyFont="1" applyFill="1" applyBorder="1" applyAlignment="1" applyProtection="1">
      <alignment horizontal="left"/>
      <protection locked="0"/>
    </xf>
    <xf numFmtId="0" fontId="10" fillId="3" borderId="15" xfId="0" applyFont="1" applyFill="1" applyBorder="1" applyAlignment="1" applyProtection="1">
      <alignment horizontal="left"/>
      <protection locked="0"/>
    </xf>
    <xf numFmtId="0" fontId="27" fillId="3" borderId="15" xfId="0" applyFont="1" applyFill="1" applyBorder="1" applyAlignment="1" applyProtection="1">
      <alignment horizontal="center"/>
      <protection locked="0"/>
    </xf>
    <xf numFmtId="0" fontId="33" fillId="3" borderId="15" xfId="0" applyFont="1" applyFill="1" applyBorder="1" applyProtection="1">
      <protection locked="0"/>
    </xf>
    <xf numFmtId="0" fontId="33" fillId="3" borderId="15" xfId="0" applyFont="1" applyFill="1" applyBorder="1" applyAlignment="1" applyProtection="1">
      <alignment horizontal="center"/>
      <protection locked="0"/>
    </xf>
    <xf numFmtId="0" fontId="33" fillId="3" borderId="7" xfId="0" applyFont="1" applyFill="1" applyBorder="1" applyAlignment="1" applyProtection="1">
      <alignment wrapText="1"/>
      <protection locked="0"/>
    </xf>
    <xf numFmtId="0" fontId="27" fillId="0" borderId="49" xfId="0" applyFont="1" applyBorder="1" applyAlignment="1" applyProtection="1">
      <alignment horizontal="center" wrapText="1"/>
      <protection locked="0"/>
    </xf>
    <xf numFmtId="0" fontId="27" fillId="11" borderId="50" xfId="0" applyFont="1" applyFill="1" applyBorder="1" applyAlignment="1" applyProtection="1">
      <alignment horizontal="center" wrapText="1"/>
      <protection locked="0"/>
    </xf>
    <xf numFmtId="0" fontId="27" fillId="0" borderId="50" xfId="0" applyFont="1" applyBorder="1" applyAlignment="1" applyProtection="1">
      <alignment horizontal="center" wrapText="1"/>
      <protection locked="0"/>
    </xf>
    <xf numFmtId="0" fontId="27" fillId="0" borderId="52" xfId="0" applyFont="1" applyBorder="1" applyAlignment="1" applyProtection="1">
      <alignment horizontal="center" wrapText="1"/>
      <protection locked="0"/>
    </xf>
    <xf numFmtId="44" fontId="24" fillId="0" borderId="0" xfId="0" applyNumberFormat="1" applyFont="1"/>
    <xf numFmtId="2" fontId="24" fillId="0" borderId="0" xfId="0" applyNumberFormat="1" applyFont="1"/>
    <xf numFmtId="0" fontId="39" fillId="11" borderId="36" xfId="0" applyFont="1" applyFill="1" applyBorder="1" applyProtection="1">
      <protection locked="0"/>
    </xf>
    <xf numFmtId="0" fontId="33" fillId="11" borderId="36" xfId="0" applyFont="1" applyFill="1" applyBorder="1" applyAlignment="1" applyProtection="1">
      <alignment horizontal="center"/>
      <protection locked="0"/>
    </xf>
    <xf numFmtId="0" fontId="33" fillId="11" borderId="36" xfId="0" applyFont="1" applyFill="1" applyBorder="1" applyAlignment="1" applyProtection="1">
      <alignment horizontal="left"/>
      <protection locked="0"/>
    </xf>
    <xf numFmtId="0" fontId="35" fillId="11" borderId="35" xfId="0" applyFont="1" applyFill="1" applyBorder="1" applyAlignment="1" applyProtection="1">
      <alignment horizontal="right"/>
      <protection locked="0"/>
    </xf>
    <xf numFmtId="0" fontId="39" fillId="11" borderId="0" xfId="0" applyFont="1" applyFill="1" applyProtection="1">
      <protection locked="0"/>
    </xf>
    <xf numFmtId="0" fontId="24" fillId="11" borderId="0" xfId="0" applyFont="1" applyFill="1" applyProtection="1">
      <protection locked="0"/>
    </xf>
    <xf numFmtId="0" fontId="10" fillId="3" borderId="15" xfId="0" applyFont="1" applyFill="1" applyBorder="1" applyProtection="1">
      <protection locked="0"/>
    </xf>
    <xf numFmtId="0" fontId="40" fillId="0" borderId="0" xfId="0" applyFont="1" applyProtection="1">
      <protection locked="0"/>
    </xf>
    <xf numFmtId="0" fontId="27" fillId="0" borderId="14" xfId="0" applyFont="1" applyBorder="1" applyAlignment="1" applyProtection="1">
      <alignment horizontal="center" wrapText="1"/>
      <protection locked="0"/>
    </xf>
    <xf numFmtId="49" fontId="39" fillId="0" borderId="0" xfId="0" applyNumberFormat="1" applyFont="1" applyAlignment="1" applyProtection="1">
      <alignment horizontal="center"/>
      <protection locked="0"/>
    </xf>
    <xf numFmtId="0" fontId="24" fillId="0" borderId="4" xfId="0" applyFont="1" applyBorder="1"/>
    <xf numFmtId="0" fontId="24" fillId="0" borderId="29" xfId="0" applyFont="1" applyBorder="1" applyAlignment="1" applyProtection="1">
      <alignment horizontal="left"/>
      <protection locked="0"/>
    </xf>
    <xf numFmtId="10" fontId="10" fillId="5" borderId="53" xfId="3" applyNumberFormat="1" applyFont="1" applyFill="1" applyBorder="1" applyAlignment="1" applyProtection="1">
      <alignment horizontal="right" wrapText="1"/>
    </xf>
    <xf numFmtId="43" fontId="27" fillId="3" borderId="18" xfId="1" applyFont="1" applyFill="1" applyBorder="1" applyAlignment="1" applyProtection="1">
      <alignment horizontal="center" wrapText="1"/>
      <protection locked="0"/>
    </xf>
    <xf numFmtId="43" fontId="27" fillId="3" borderId="19" xfId="1" applyFont="1" applyFill="1" applyBorder="1" applyAlignment="1" applyProtection="1">
      <alignment horizontal="center" wrapText="1"/>
      <protection locked="0"/>
    </xf>
    <xf numFmtId="0" fontId="12" fillId="0" borderId="20" xfId="0" applyFont="1" applyBorder="1" applyAlignment="1" applyProtection="1">
      <alignment horizontal="left"/>
      <protection locked="0"/>
    </xf>
    <xf numFmtId="0" fontId="24" fillId="0" borderId="27" xfId="0" applyFont="1" applyBorder="1" applyProtection="1">
      <protection locked="0"/>
    </xf>
    <xf numFmtId="0" fontId="24" fillId="0" borderId="61" xfId="0" applyFont="1" applyBorder="1" applyAlignment="1" applyProtection="1">
      <alignment horizontal="left"/>
      <protection locked="0"/>
    </xf>
    <xf numFmtId="10" fontId="10" fillId="0" borderId="46" xfId="3" applyNumberFormat="1" applyFont="1" applyBorder="1" applyAlignment="1" applyProtection="1">
      <alignment horizontal="right" wrapText="1"/>
    </xf>
    <xf numFmtId="43" fontId="27" fillId="3" borderId="38" xfId="1" applyFont="1" applyFill="1" applyBorder="1" applyAlignment="1" applyProtection="1">
      <alignment horizontal="center" wrapText="1"/>
      <protection locked="0"/>
    </xf>
    <xf numFmtId="43" fontId="27" fillId="3" borderId="48" xfId="1" applyFont="1" applyFill="1" applyBorder="1" applyAlignment="1" applyProtection="1">
      <alignment horizontal="center" wrapText="1"/>
      <protection locked="0"/>
    </xf>
    <xf numFmtId="0" fontId="24" fillId="0" borderId="66" xfId="0" applyFont="1" applyBorder="1" applyProtection="1">
      <protection locked="0"/>
    </xf>
    <xf numFmtId="0" fontId="24" fillId="13" borderId="9" xfId="0" applyFont="1" applyFill="1" applyBorder="1" applyProtection="1">
      <protection locked="0"/>
    </xf>
    <xf numFmtId="0" fontId="39" fillId="13" borderId="10" xfId="0" applyFont="1" applyFill="1" applyBorder="1" applyProtection="1">
      <protection locked="0"/>
    </xf>
    <xf numFmtId="0" fontId="33" fillId="13" borderId="10" xfId="0" applyFont="1" applyFill="1" applyBorder="1" applyAlignment="1" applyProtection="1">
      <alignment horizontal="center"/>
      <protection locked="0"/>
    </xf>
    <xf numFmtId="0" fontId="24" fillId="13" borderId="10" xfId="0" applyFont="1" applyFill="1" applyBorder="1" applyProtection="1">
      <protection locked="0"/>
    </xf>
    <xf numFmtId="0" fontId="24" fillId="13" borderId="10" xfId="0" applyFont="1" applyFill="1" applyBorder="1" applyAlignment="1" applyProtection="1">
      <alignment horizontal="center"/>
      <protection locked="0"/>
    </xf>
    <xf numFmtId="0" fontId="24" fillId="13" borderId="10" xfId="0" applyFont="1" applyFill="1" applyBorder="1" applyAlignment="1" applyProtection="1">
      <alignment wrapText="1"/>
      <protection locked="0"/>
    </xf>
    <xf numFmtId="43" fontId="24" fillId="13" borderId="10" xfId="1" applyFont="1" applyFill="1" applyBorder="1" applyAlignment="1" applyProtection="1">
      <alignment wrapText="1"/>
      <protection locked="0"/>
    </xf>
    <xf numFmtId="43" fontId="24" fillId="13" borderId="11" xfId="1" applyFont="1" applyFill="1" applyBorder="1" applyAlignment="1" applyProtection="1">
      <alignment wrapText="1"/>
      <protection locked="0"/>
    </xf>
    <xf numFmtId="0" fontId="33" fillId="0" borderId="0" xfId="0" applyFont="1" applyAlignment="1" applyProtection="1">
      <alignment horizontal="center"/>
      <protection locked="0"/>
    </xf>
    <xf numFmtId="0" fontId="24" fillId="0" borderId="0" xfId="0" applyFont="1" applyAlignment="1" applyProtection="1">
      <alignment horizontal="center"/>
      <protection locked="0"/>
    </xf>
    <xf numFmtId="0" fontId="24" fillId="0" borderId="0" xfId="0" applyFont="1" applyAlignment="1" applyProtection="1">
      <alignment wrapText="1"/>
      <protection locked="0"/>
    </xf>
    <xf numFmtId="43" fontId="24" fillId="0" borderId="0" xfId="1" applyFont="1" applyAlignment="1" applyProtection="1">
      <alignment wrapText="1"/>
      <protection locked="0"/>
    </xf>
    <xf numFmtId="9" fontId="33" fillId="11" borderId="23" xfId="3" applyFont="1" applyFill="1" applyBorder="1" applyAlignment="1">
      <alignment horizontal="center"/>
    </xf>
    <xf numFmtId="44" fontId="10" fillId="0" borderId="0" xfId="0" applyNumberFormat="1" applyFont="1"/>
    <xf numFmtId="44" fontId="27" fillId="6" borderId="14" xfId="2" quotePrefix="1" applyFont="1" applyFill="1" applyBorder="1" applyAlignment="1"/>
    <xf numFmtId="10" fontId="24" fillId="0" borderId="0" xfId="3" applyNumberFormat="1" applyFont="1"/>
    <xf numFmtId="0" fontId="12" fillId="0" borderId="61" xfId="0" applyFont="1" applyBorder="1" applyProtection="1">
      <protection locked="0"/>
    </xf>
    <xf numFmtId="0" fontId="12" fillId="0" borderId="57" xfId="0" applyFont="1" applyBorder="1" applyProtection="1">
      <protection locked="0"/>
    </xf>
    <xf numFmtId="0" fontId="12" fillId="0" borderId="56" xfId="0" applyFont="1" applyBorder="1" applyProtection="1">
      <protection locked="0"/>
    </xf>
    <xf numFmtId="0" fontId="12" fillId="0" borderId="33" xfId="0" applyFont="1" applyBorder="1" applyProtection="1">
      <protection locked="0"/>
    </xf>
    <xf numFmtId="0" fontId="12" fillId="0" borderId="64" xfId="0" applyFont="1" applyBorder="1" applyProtection="1">
      <protection locked="0"/>
    </xf>
    <xf numFmtId="0" fontId="12" fillId="0" borderId="36" xfId="0" applyFont="1" applyBorder="1" applyProtection="1">
      <protection locked="0"/>
    </xf>
    <xf numFmtId="10" fontId="24" fillId="0" borderId="57" xfId="0" applyNumberFormat="1" applyFont="1" applyBorder="1" applyProtection="1">
      <protection locked="0"/>
    </xf>
    <xf numFmtId="0" fontId="24" fillId="0" borderId="57" xfId="0" applyFont="1" applyBorder="1" applyProtection="1">
      <protection locked="0"/>
    </xf>
    <xf numFmtId="44" fontId="24" fillId="0" borderId="33" xfId="0" applyNumberFormat="1" applyFont="1" applyBorder="1" applyProtection="1">
      <protection locked="0"/>
    </xf>
    <xf numFmtId="0" fontId="24" fillId="0" borderId="33" xfId="0" applyFont="1" applyBorder="1" applyProtection="1">
      <protection locked="0"/>
    </xf>
    <xf numFmtId="10" fontId="24" fillId="0" borderId="33" xfId="0" applyNumberFormat="1" applyFont="1" applyBorder="1" applyProtection="1">
      <protection locked="0"/>
    </xf>
    <xf numFmtId="0" fontId="24" fillId="0" borderId="40" xfId="0" applyFont="1" applyBorder="1" applyProtection="1">
      <protection locked="0"/>
    </xf>
    <xf numFmtId="10" fontId="24" fillId="0" borderId="36" xfId="0" applyNumberFormat="1" applyFont="1" applyBorder="1" applyProtection="1">
      <protection locked="0"/>
    </xf>
    <xf numFmtId="0" fontId="24" fillId="0" borderId="36" xfId="0" applyFont="1" applyBorder="1" applyProtection="1">
      <protection locked="0"/>
    </xf>
    <xf numFmtId="43" fontId="34" fillId="0" borderId="0" xfId="1" applyFont="1"/>
    <xf numFmtId="0" fontId="0" fillId="0" borderId="31" xfId="0" applyBorder="1"/>
    <xf numFmtId="0" fontId="25" fillId="0" borderId="33" xfId="0" applyFont="1" applyBorder="1" applyAlignment="1">
      <alignment horizontal="left"/>
    </xf>
    <xf numFmtId="0" fontId="0" fillId="0" borderId="30" xfId="0" applyBorder="1"/>
    <xf numFmtId="44" fontId="27" fillId="5" borderId="14" xfId="2" applyFont="1" applyFill="1" applyBorder="1"/>
    <xf numFmtId="43" fontId="33" fillId="5" borderId="32" xfId="1" applyFont="1" applyFill="1" applyBorder="1" applyProtection="1">
      <protection locked="0"/>
    </xf>
    <xf numFmtId="43" fontId="33" fillId="5" borderId="53" xfId="1" applyFont="1" applyFill="1" applyBorder="1" applyProtection="1">
      <protection locked="0"/>
    </xf>
    <xf numFmtId="43" fontId="33" fillId="5" borderId="45" xfId="1" applyFont="1" applyFill="1" applyBorder="1" applyProtection="1">
      <protection locked="0"/>
    </xf>
    <xf numFmtId="43" fontId="33" fillId="5" borderId="52" xfId="1" applyFont="1" applyFill="1" applyBorder="1" applyProtection="1">
      <protection locked="0"/>
    </xf>
    <xf numFmtId="43" fontId="33" fillId="5" borderId="46" xfId="1" applyFont="1" applyFill="1" applyBorder="1" applyProtection="1">
      <protection locked="0"/>
    </xf>
    <xf numFmtId="44" fontId="41" fillId="0" borderId="0" xfId="2" applyFont="1" applyProtection="1">
      <protection locked="0"/>
    </xf>
    <xf numFmtId="43" fontId="33" fillId="0" borderId="8" xfId="1" applyFont="1" applyFill="1" applyBorder="1" applyAlignment="1"/>
    <xf numFmtId="0" fontId="41" fillId="0" borderId="0" xfId="0" applyFont="1" applyProtection="1">
      <protection locked="0"/>
    </xf>
    <xf numFmtId="43" fontId="4" fillId="5" borderId="44" xfId="1" applyFont="1" applyFill="1" applyBorder="1"/>
    <xf numFmtId="0" fontId="33" fillId="0" borderId="43" xfId="0" applyFont="1" applyBorder="1" applyAlignment="1">
      <alignment horizontal="left"/>
    </xf>
    <xf numFmtId="166" fontId="12" fillId="2" borderId="0" xfId="0" applyNumberFormat="1" applyFont="1" applyFill="1" applyAlignment="1" applyProtection="1">
      <alignment horizontal="center"/>
      <protection locked="0"/>
    </xf>
    <xf numFmtId="10" fontId="10" fillId="0" borderId="0" xfId="0" applyNumberFormat="1" applyFont="1" applyAlignment="1" applyProtection="1">
      <alignment horizontal="left"/>
      <protection locked="0"/>
    </xf>
    <xf numFmtId="10" fontId="12" fillId="2" borderId="34" xfId="0" applyNumberFormat="1" applyFont="1" applyFill="1" applyBorder="1" applyAlignment="1" applyProtection="1">
      <alignment horizontal="center"/>
      <protection locked="0"/>
    </xf>
    <xf numFmtId="0" fontId="10" fillId="0" borderId="0" xfId="0" applyFont="1" applyAlignment="1">
      <alignment wrapText="1"/>
    </xf>
    <xf numFmtId="0" fontId="10" fillId="0" borderId="70" xfId="0" applyFont="1" applyBorder="1" applyAlignment="1">
      <alignment horizontal="left"/>
    </xf>
    <xf numFmtId="0" fontId="15" fillId="0" borderId="5" xfId="0" applyFont="1" applyBorder="1" applyProtection="1">
      <protection locked="0"/>
    </xf>
    <xf numFmtId="0" fontId="12" fillId="0" borderId="2" xfId="0" applyFont="1" applyBorder="1" applyAlignment="1" applyProtection="1">
      <alignment wrapText="1"/>
      <protection locked="0"/>
    </xf>
    <xf numFmtId="0" fontId="12" fillId="0" borderId="2" xfId="0" applyFont="1" applyBorder="1" applyAlignment="1" applyProtection="1">
      <alignment horizontal="right"/>
      <protection locked="0"/>
    </xf>
    <xf numFmtId="0" fontId="10" fillId="0" borderId="0" xfId="0" applyFont="1" applyAlignment="1">
      <alignment horizontal="left"/>
    </xf>
    <xf numFmtId="43" fontId="4" fillId="5" borderId="20" xfId="1" applyFont="1" applyFill="1" applyBorder="1"/>
    <xf numFmtId="43" fontId="16" fillId="5" borderId="58" xfId="0" applyNumberFormat="1" applyFont="1" applyFill="1" applyBorder="1"/>
    <xf numFmtId="43" fontId="19" fillId="0" borderId="9" xfId="0" applyNumberFormat="1" applyFont="1" applyBorder="1"/>
    <xf numFmtId="43" fontId="4" fillId="5" borderId="27" xfId="1" applyFont="1" applyFill="1" applyBorder="1"/>
    <xf numFmtId="43" fontId="4" fillId="5" borderId="28" xfId="1" applyFont="1" applyFill="1" applyBorder="1"/>
    <xf numFmtId="0" fontId="33" fillId="9" borderId="6" xfId="0" applyFont="1" applyFill="1" applyBorder="1" applyAlignment="1" applyProtection="1">
      <alignment horizontal="center"/>
      <protection locked="0"/>
    </xf>
    <xf numFmtId="0" fontId="33" fillId="9" borderId="15" xfId="0" applyFont="1" applyFill="1" applyBorder="1" applyAlignment="1" applyProtection="1">
      <alignment horizontal="center"/>
      <protection locked="0"/>
    </xf>
    <xf numFmtId="0" fontId="33" fillId="9" borderId="7" xfId="0" applyFont="1" applyFill="1" applyBorder="1" applyAlignment="1" applyProtection="1">
      <alignment horizontal="center"/>
      <protection locked="0"/>
    </xf>
    <xf numFmtId="0" fontId="12" fillId="0" borderId="29" xfId="0" applyFont="1" applyBorder="1" applyAlignment="1" applyProtection="1">
      <alignment horizontal="left"/>
      <protection locked="0"/>
    </xf>
    <xf numFmtId="0" fontId="12" fillId="0" borderId="8" xfId="0" applyFont="1" applyBorder="1" applyAlignment="1" applyProtection="1">
      <alignment horizontal="left"/>
      <protection locked="0"/>
    </xf>
    <xf numFmtId="0" fontId="27" fillId="9" borderId="49" xfId="0" applyFont="1" applyFill="1" applyBorder="1" applyAlignment="1" applyProtection="1">
      <alignment horizontal="right"/>
      <protection locked="0"/>
    </xf>
    <xf numFmtId="0" fontId="27" fillId="9" borderId="50" xfId="0" applyFont="1" applyFill="1" applyBorder="1" applyAlignment="1" applyProtection="1">
      <alignment horizontal="right"/>
      <protection locked="0"/>
    </xf>
    <xf numFmtId="0" fontId="27" fillId="9" borderId="44" xfId="0" applyFont="1" applyFill="1" applyBorder="1" applyAlignment="1" applyProtection="1">
      <alignment horizontal="right"/>
      <protection locked="0"/>
    </xf>
    <xf numFmtId="0" fontId="27" fillId="9" borderId="34" xfId="0" applyFont="1" applyFill="1" applyBorder="1" applyAlignment="1" applyProtection="1">
      <alignment horizontal="right"/>
      <protection locked="0"/>
    </xf>
    <xf numFmtId="0" fontId="28" fillId="0" borderId="2" xfId="0" applyFont="1" applyBorder="1" applyAlignment="1" applyProtection="1">
      <alignment horizontal="center"/>
      <protection locked="0"/>
    </xf>
    <xf numFmtId="0" fontId="28" fillId="0" borderId="0" xfId="0" applyFont="1" applyAlignment="1" applyProtection="1">
      <alignment horizontal="center"/>
      <protection locked="0"/>
    </xf>
    <xf numFmtId="0" fontId="27" fillId="9" borderId="29" xfId="0" applyFont="1" applyFill="1" applyBorder="1" applyAlignment="1" applyProtection="1">
      <alignment horizontal="right"/>
      <protection locked="0"/>
    </xf>
    <xf numFmtId="0" fontId="27" fillId="9" borderId="8" xfId="0" applyFont="1" applyFill="1" applyBorder="1" applyAlignment="1" applyProtection="1">
      <alignment horizontal="right"/>
      <protection locked="0"/>
    </xf>
    <xf numFmtId="43" fontId="27" fillId="4" borderId="6" xfId="1" applyFont="1" applyFill="1" applyBorder="1" applyAlignment="1">
      <alignment horizontal="center" wrapText="1"/>
    </xf>
    <xf numFmtId="43" fontId="27" fillId="4" borderId="7" xfId="1" applyFont="1" applyFill="1" applyBorder="1" applyAlignment="1">
      <alignment horizontal="center" wrapText="1"/>
    </xf>
    <xf numFmtId="0" fontId="12" fillId="0" borderId="66" xfId="0" applyFont="1" applyBorder="1" applyAlignment="1" applyProtection="1">
      <alignment horizontal="left"/>
      <protection locked="0"/>
    </xf>
    <xf numFmtId="0" fontId="12" fillId="0" borderId="23" xfId="0" applyFont="1" applyBorder="1" applyAlignment="1" applyProtection="1">
      <alignment horizontal="left"/>
      <protection locked="0"/>
    </xf>
    <xf numFmtId="0" fontId="27" fillId="3" borderId="6" xfId="0" applyFont="1" applyFill="1" applyBorder="1" applyAlignment="1">
      <alignment horizontal="left"/>
    </xf>
    <xf numFmtId="0" fontId="27" fillId="3" borderId="15" xfId="0" applyFont="1" applyFill="1" applyBorder="1" applyAlignment="1">
      <alignment horizontal="left"/>
    </xf>
    <xf numFmtId="0" fontId="27" fillId="3" borderId="7" xfId="0" applyFont="1" applyFill="1" applyBorder="1" applyAlignment="1">
      <alignment horizontal="left"/>
    </xf>
    <xf numFmtId="0" fontId="12" fillId="0" borderId="60" xfId="0" applyFont="1" applyBorder="1" applyAlignment="1" applyProtection="1">
      <alignment horizontal="right" vertical="center"/>
      <protection locked="0"/>
    </xf>
    <xf numFmtId="0" fontId="12" fillId="0" borderId="41" xfId="0" applyFont="1" applyBorder="1" applyAlignment="1" applyProtection="1">
      <alignment horizontal="right" vertical="center"/>
      <protection locked="0"/>
    </xf>
    <xf numFmtId="0" fontId="12" fillId="0" borderId="68" xfId="0" applyFont="1" applyBorder="1" applyAlignment="1" applyProtection="1">
      <alignment horizontal="right" vertical="center"/>
      <protection locked="0"/>
    </xf>
    <xf numFmtId="0" fontId="12" fillId="0" borderId="9" xfId="0" applyFont="1" applyBorder="1" applyAlignment="1" applyProtection="1">
      <alignment horizontal="right" vertical="center"/>
      <protection locked="0"/>
    </xf>
    <xf numFmtId="0" fontId="12" fillId="0" borderId="10" xfId="0" applyFont="1" applyBorder="1" applyAlignment="1" applyProtection="1">
      <alignment horizontal="right" vertical="center"/>
      <protection locked="0"/>
    </xf>
    <xf numFmtId="0" fontId="12" fillId="0" borderId="11" xfId="0" applyFont="1" applyBorder="1" applyAlignment="1" applyProtection="1">
      <alignment horizontal="right" vertical="center"/>
      <protection locked="0"/>
    </xf>
    <xf numFmtId="14" fontId="27" fillId="0" borderId="40" xfId="0" applyNumberFormat="1" applyFont="1" applyBorder="1" applyAlignment="1" applyProtection="1">
      <alignment horizontal="center"/>
      <protection locked="0"/>
    </xf>
    <xf numFmtId="0" fontId="12" fillId="0" borderId="6" xfId="0" applyFont="1" applyBorder="1" applyAlignment="1" applyProtection="1">
      <alignment horizontal="right" vertical="center"/>
      <protection locked="0"/>
    </xf>
    <xf numFmtId="0" fontId="12" fillId="0" borderId="15" xfId="0" applyFont="1" applyBorder="1" applyAlignment="1" applyProtection="1">
      <alignment horizontal="right" vertical="center"/>
      <protection locked="0"/>
    </xf>
    <xf numFmtId="0" fontId="12" fillId="0" borderId="7" xfId="0" applyFont="1" applyBorder="1" applyAlignment="1" applyProtection="1">
      <alignment horizontal="right" vertical="center"/>
      <protection locked="0"/>
    </xf>
    <xf numFmtId="10" fontId="12" fillId="0" borderId="6" xfId="0" applyNumberFormat="1" applyFont="1" applyBorder="1" applyAlignment="1" applyProtection="1">
      <alignment horizontal="right" wrapText="1"/>
      <protection locked="0"/>
    </xf>
    <xf numFmtId="10" fontId="12" fillId="0" borderId="15" xfId="0" applyNumberFormat="1" applyFont="1" applyBorder="1" applyAlignment="1" applyProtection="1">
      <alignment horizontal="right" wrapText="1"/>
      <protection locked="0"/>
    </xf>
    <xf numFmtId="10" fontId="12" fillId="0" borderId="7" xfId="0" applyNumberFormat="1" applyFont="1" applyBorder="1" applyAlignment="1" applyProtection="1">
      <alignment horizontal="right" wrapText="1"/>
      <protection locked="0"/>
    </xf>
    <xf numFmtId="43" fontId="27" fillId="5" borderId="55" xfId="1" applyFont="1" applyFill="1" applyBorder="1" applyAlignment="1">
      <alignment horizontal="center"/>
    </xf>
    <xf numFmtId="43" fontId="27" fillId="5" borderId="13" xfId="1" applyFont="1" applyFill="1" applyBorder="1" applyAlignment="1">
      <alignment horizontal="center"/>
    </xf>
    <xf numFmtId="0" fontId="33" fillId="9" borderId="9" xfId="0" applyFont="1" applyFill="1" applyBorder="1" applyAlignment="1" applyProtection="1">
      <alignment horizontal="center"/>
      <protection locked="0"/>
    </xf>
    <xf numFmtId="0" fontId="33" fillId="9" borderId="10" xfId="0" applyFont="1" applyFill="1" applyBorder="1" applyAlignment="1" applyProtection="1">
      <alignment horizontal="center"/>
      <protection locked="0"/>
    </xf>
    <xf numFmtId="0" fontId="33" fillId="9" borderId="11" xfId="0" applyFont="1" applyFill="1" applyBorder="1" applyAlignment="1" applyProtection="1">
      <alignment horizontal="center"/>
      <protection locked="0"/>
    </xf>
    <xf numFmtId="0" fontId="39" fillId="0" borderId="8" xfId="0" applyFont="1" applyBorder="1" applyAlignment="1">
      <alignment horizontal="center" vertical="center" wrapText="1"/>
    </xf>
    <xf numFmtId="0" fontId="12" fillId="0" borderId="56" xfId="0" applyFont="1" applyBorder="1" applyAlignment="1" applyProtection="1">
      <alignment horizontal="left"/>
      <protection locked="0"/>
    </xf>
    <xf numFmtId="0" fontId="12" fillId="0" borderId="33" xfId="0" applyFont="1" applyBorder="1" applyAlignment="1" applyProtection="1">
      <alignment horizontal="left"/>
      <protection locked="0"/>
    </xf>
    <xf numFmtId="0" fontId="12" fillId="0" borderId="30" xfId="0" applyFont="1" applyBorder="1" applyAlignment="1" applyProtection="1">
      <alignment horizontal="left"/>
      <protection locked="0"/>
    </xf>
    <xf numFmtId="0" fontId="27" fillId="9" borderId="49" xfId="0" applyFont="1" applyFill="1" applyBorder="1" applyAlignment="1" applyProtection="1">
      <alignment horizontal="left"/>
      <protection locked="0"/>
    </xf>
    <xf numFmtId="0" fontId="27" fillId="9" borderId="50" xfId="0" applyFont="1" applyFill="1" applyBorder="1" applyAlignment="1" applyProtection="1">
      <alignment horizontal="left"/>
      <protection locked="0"/>
    </xf>
    <xf numFmtId="0" fontId="27" fillId="9" borderId="16" xfId="0" applyFont="1" applyFill="1" applyBorder="1" applyAlignment="1" applyProtection="1">
      <alignment horizontal="left"/>
      <protection locked="0"/>
    </xf>
    <xf numFmtId="0" fontId="27" fillId="9" borderId="17" xfId="0" applyFont="1" applyFill="1" applyBorder="1" applyAlignment="1" applyProtection="1">
      <alignment horizontal="left"/>
      <protection locked="0"/>
    </xf>
    <xf numFmtId="0" fontId="27" fillId="11" borderId="6" xfId="0" applyFont="1" applyFill="1" applyBorder="1" applyAlignment="1" applyProtection="1">
      <alignment horizontal="left"/>
      <protection locked="0"/>
    </xf>
    <xf numFmtId="0" fontId="27" fillId="11" borderId="15" xfId="0" applyFont="1" applyFill="1" applyBorder="1" applyAlignment="1" applyProtection="1">
      <alignment horizontal="left"/>
      <protection locked="0"/>
    </xf>
    <xf numFmtId="0" fontId="27" fillId="11" borderId="7" xfId="0" applyFont="1" applyFill="1" applyBorder="1" applyAlignment="1" applyProtection="1">
      <alignment horizontal="left"/>
      <protection locked="0"/>
    </xf>
    <xf numFmtId="0" fontId="27" fillId="0" borderId="50" xfId="0" applyFont="1" applyBorder="1" applyAlignment="1" applyProtection="1">
      <alignment horizontal="left"/>
      <protection locked="0"/>
    </xf>
    <xf numFmtId="0" fontId="27" fillId="0" borderId="25" xfId="0" applyFont="1" applyBorder="1" applyAlignment="1" applyProtection="1">
      <alignment horizontal="left"/>
      <protection locked="0"/>
    </xf>
    <xf numFmtId="0" fontId="27" fillId="9" borderId="47" xfId="0" applyFont="1" applyFill="1" applyBorder="1" applyAlignment="1" applyProtection="1">
      <alignment horizontal="left"/>
      <protection locked="0"/>
    </xf>
    <xf numFmtId="0" fontId="27" fillId="0" borderId="51" xfId="0" applyFont="1" applyBorder="1" applyAlignment="1" applyProtection="1">
      <alignment horizontal="left"/>
      <protection locked="0"/>
    </xf>
    <xf numFmtId="0" fontId="27" fillId="0" borderId="2" xfId="0" applyFont="1" applyBorder="1" applyAlignment="1" applyProtection="1">
      <alignment horizontal="left"/>
      <protection locked="0"/>
    </xf>
    <xf numFmtId="0" fontId="27" fillId="0" borderId="3" xfId="0" applyFont="1" applyBorder="1" applyAlignment="1" applyProtection="1">
      <alignment horizontal="left"/>
      <protection locked="0"/>
    </xf>
    <xf numFmtId="0" fontId="27" fillId="12" borderId="6" xfId="0" applyFont="1" applyFill="1" applyBorder="1" applyAlignment="1" applyProtection="1">
      <alignment horizontal="right"/>
      <protection locked="0"/>
    </xf>
    <xf numFmtId="0" fontId="27" fillId="12" borderId="15" xfId="0" applyFont="1" applyFill="1" applyBorder="1" applyAlignment="1" applyProtection="1">
      <alignment horizontal="right"/>
      <protection locked="0"/>
    </xf>
    <xf numFmtId="0" fontId="39" fillId="0" borderId="39" xfId="0" applyFont="1" applyBorder="1" applyAlignment="1">
      <alignment horizontal="center" vertical="center" wrapText="1"/>
    </xf>
    <xf numFmtId="0" fontId="39" fillId="0" borderId="57" xfId="0" applyFont="1" applyBorder="1" applyAlignment="1">
      <alignment horizontal="center" vertical="center" wrapText="1"/>
    </xf>
    <xf numFmtId="0" fontId="39" fillId="0" borderId="42" xfId="0" applyFont="1" applyBorder="1" applyAlignment="1">
      <alignment horizontal="center" vertical="center" wrapText="1"/>
    </xf>
    <xf numFmtId="0" fontId="25" fillId="0" borderId="33" xfId="0" applyFont="1" applyBorder="1" applyAlignment="1">
      <alignment horizontal="center"/>
    </xf>
    <xf numFmtId="43" fontId="6" fillId="4" borderId="6" xfId="1" applyFont="1" applyFill="1" applyBorder="1" applyAlignment="1">
      <alignment horizontal="center" wrapText="1"/>
    </xf>
    <xf numFmtId="43" fontId="6" fillId="4" borderId="7" xfId="1" applyFont="1" applyFill="1" applyBorder="1" applyAlignment="1">
      <alignment horizontal="center" wrapText="1"/>
    </xf>
    <xf numFmtId="0" fontId="22" fillId="9" borderId="6" xfId="0" applyFont="1" applyFill="1" applyBorder="1" applyAlignment="1" applyProtection="1">
      <alignment horizontal="center" vertical="center"/>
      <protection locked="0"/>
    </xf>
    <xf numFmtId="0" fontId="22" fillId="9" borderId="15" xfId="0" applyFont="1" applyFill="1" applyBorder="1" applyAlignment="1" applyProtection="1">
      <alignment horizontal="center" vertical="center"/>
      <protection locked="0"/>
    </xf>
    <xf numFmtId="0" fontId="22" fillId="9" borderId="7" xfId="0" applyFont="1" applyFill="1" applyBorder="1" applyAlignment="1" applyProtection="1">
      <alignment horizontal="center" vertical="center"/>
      <protection locked="0"/>
    </xf>
    <xf numFmtId="0" fontId="18" fillId="0" borderId="57" xfId="0" applyFont="1" applyBorder="1" applyAlignment="1">
      <alignment horizontal="center"/>
    </xf>
    <xf numFmtId="0" fontId="18" fillId="0" borderId="33" xfId="0" applyFont="1" applyBorder="1" applyAlignment="1">
      <alignment horizontal="center"/>
    </xf>
    <xf numFmtId="0" fontId="18" fillId="0" borderId="41" xfId="0" applyFont="1" applyBorder="1" applyAlignment="1">
      <alignment horizontal="center"/>
    </xf>
    <xf numFmtId="0" fontId="25" fillId="0" borderId="40" xfId="0" applyFont="1" applyBorder="1" applyAlignment="1">
      <alignment horizontal="center"/>
    </xf>
    <xf numFmtId="43" fontId="12" fillId="5" borderId="64" xfId="0" applyNumberFormat="1" applyFont="1" applyFill="1" applyBorder="1" applyAlignment="1">
      <alignment horizontal="center"/>
    </xf>
    <xf numFmtId="43" fontId="12" fillId="5" borderId="65" xfId="0" applyNumberFormat="1" applyFont="1" applyFill="1" applyBorder="1" applyAlignment="1">
      <alignment horizontal="center"/>
    </xf>
    <xf numFmtId="0" fontId="12" fillId="0" borderId="4" xfId="0" applyFont="1" applyBorder="1" applyAlignment="1" applyProtection="1">
      <alignment horizontal="left"/>
      <protection locked="0"/>
    </xf>
    <xf numFmtId="0" fontId="12" fillId="0" borderId="0" xfId="0" applyFont="1" applyAlignment="1" applyProtection="1">
      <alignment horizontal="left"/>
      <protection locked="0"/>
    </xf>
    <xf numFmtId="43" fontId="27" fillId="4" borderId="47" xfId="1" applyFont="1" applyFill="1" applyBorder="1" applyAlignment="1">
      <alignment horizontal="center" wrapText="1"/>
    </xf>
    <xf numFmtId="43" fontId="27" fillId="4" borderId="48" xfId="1" applyFont="1" applyFill="1" applyBorder="1" applyAlignment="1">
      <alignment horizontal="center" wrapText="1"/>
    </xf>
    <xf numFmtId="43" fontId="12" fillId="5" borderId="1" xfId="1" applyFont="1" applyFill="1" applyBorder="1" applyAlignment="1">
      <alignment horizontal="center"/>
    </xf>
    <xf numFmtId="43" fontId="12" fillId="5" borderId="3" xfId="1" applyFont="1" applyFill="1" applyBorder="1" applyAlignment="1">
      <alignment horizontal="center"/>
    </xf>
    <xf numFmtId="43" fontId="12" fillId="5" borderId="61" xfId="0" applyNumberFormat="1" applyFont="1" applyFill="1" applyBorder="1" applyAlignment="1">
      <alignment horizontal="center"/>
    </xf>
    <xf numFmtId="43" fontId="12" fillId="5" borderId="63" xfId="0" applyNumberFormat="1" applyFont="1" applyFill="1" applyBorder="1" applyAlignment="1">
      <alignment horizontal="center"/>
    </xf>
    <xf numFmtId="43" fontId="12" fillId="5" borderId="56" xfId="0" applyNumberFormat="1" applyFont="1" applyFill="1" applyBorder="1" applyAlignment="1">
      <alignment horizontal="center"/>
    </xf>
    <xf numFmtId="43" fontId="12" fillId="5" borderId="67" xfId="0" applyNumberFormat="1" applyFont="1" applyFill="1" applyBorder="1" applyAlignment="1">
      <alignment horizontal="center"/>
    </xf>
    <xf numFmtId="0" fontId="28" fillId="9" borderId="6" xfId="0" applyFont="1" applyFill="1" applyBorder="1" applyAlignment="1" applyProtection="1">
      <alignment horizontal="left"/>
      <protection locked="0"/>
    </xf>
    <xf numFmtId="0" fontId="28" fillId="9" borderId="15" xfId="0" applyFont="1" applyFill="1" applyBorder="1" applyAlignment="1" applyProtection="1">
      <alignment horizontal="left"/>
      <protection locked="0"/>
    </xf>
    <xf numFmtId="43" fontId="12" fillId="5" borderId="6" xfId="0" applyNumberFormat="1" applyFont="1" applyFill="1" applyBorder="1" applyAlignment="1">
      <alignment horizontal="center"/>
    </xf>
    <xf numFmtId="43" fontId="12" fillId="5" borderId="7" xfId="0" applyNumberFormat="1" applyFont="1" applyFill="1" applyBorder="1" applyAlignment="1">
      <alignment horizontal="center"/>
    </xf>
    <xf numFmtId="14" fontId="27" fillId="0" borderId="33" xfId="0" applyNumberFormat="1" applyFont="1" applyBorder="1" applyAlignment="1" applyProtection="1">
      <alignment horizontal="center"/>
      <protection locked="0"/>
    </xf>
    <xf numFmtId="0" fontId="29" fillId="0" borderId="8" xfId="0" applyFont="1" applyBorder="1" applyAlignment="1" applyProtection="1">
      <alignment horizontal="left" vertical="top" wrapText="1"/>
      <protection locked="0"/>
    </xf>
    <xf numFmtId="0" fontId="12" fillId="9" borderId="56" xfId="0" applyFont="1" applyFill="1" applyBorder="1" applyAlignment="1" applyProtection="1">
      <alignment horizontal="left"/>
      <protection locked="0"/>
    </xf>
    <xf numFmtId="0" fontId="12" fillId="9" borderId="33" xfId="0" applyFont="1" applyFill="1" applyBorder="1" applyAlignment="1" applyProtection="1">
      <alignment horizontal="left"/>
      <protection locked="0"/>
    </xf>
    <xf numFmtId="0" fontId="12" fillId="9" borderId="30" xfId="0" applyFont="1" applyFill="1" applyBorder="1" applyAlignment="1" applyProtection="1">
      <alignment horizontal="left"/>
      <protection locked="0"/>
    </xf>
    <xf numFmtId="0" fontId="12" fillId="9" borderId="61" xfId="0" applyFont="1" applyFill="1" applyBorder="1" applyAlignment="1" applyProtection="1">
      <alignment horizontal="left"/>
      <protection locked="0"/>
    </xf>
    <xf numFmtId="0" fontId="12" fillId="9" borderId="57" xfId="0" applyFont="1" applyFill="1" applyBorder="1" applyAlignment="1" applyProtection="1">
      <alignment horizontal="left"/>
      <protection locked="0"/>
    </xf>
    <xf numFmtId="0" fontId="12" fillId="9" borderId="42" xfId="0" applyFont="1" applyFill="1" applyBorder="1" applyAlignment="1" applyProtection="1">
      <alignment horizontal="left"/>
      <protection locked="0"/>
    </xf>
    <xf numFmtId="0" fontId="29" fillId="0" borderId="25" xfId="0" applyFont="1" applyBorder="1" applyAlignment="1" applyProtection="1">
      <alignment horizontal="left" vertical="top" wrapText="1"/>
      <protection locked="0"/>
    </xf>
    <xf numFmtId="0" fontId="27" fillId="9" borderId="6" xfId="0" applyFont="1" applyFill="1" applyBorder="1" applyAlignment="1" applyProtection="1">
      <alignment horizontal="right"/>
      <protection locked="0"/>
    </xf>
    <xf numFmtId="0" fontId="27" fillId="9" borderId="15" xfId="0" applyFont="1" applyFill="1" applyBorder="1" applyAlignment="1" applyProtection="1">
      <alignment horizontal="right"/>
      <protection locked="0"/>
    </xf>
    <xf numFmtId="44" fontId="27" fillId="5" borderId="6" xfId="2" applyFont="1" applyFill="1" applyBorder="1" applyAlignment="1">
      <alignment horizontal="center"/>
    </xf>
    <xf numFmtId="44" fontId="27" fillId="5" borderId="7" xfId="2" applyFont="1" applyFill="1" applyBorder="1" applyAlignment="1">
      <alignment horizontal="center"/>
    </xf>
    <xf numFmtId="0" fontId="29" fillId="9" borderId="4" xfId="0" applyFont="1" applyFill="1" applyBorder="1" applyAlignment="1" applyProtection="1">
      <alignment horizontal="center"/>
      <protection locked="0"/>
    </xf>
    <xf numFmtId="0" fontId="29" fillId="9" borderId="0" xfId="0" applyFont="1" applyFill="1" applyAlignment="1" applyProtection="1">
      <alignment horizontal="center"/>
      <protection locked="0"/>
    </xf>
    <xf numFmtId="0" fontId="29" fillId="9" borderId="5" xfId="0" applyFont="1" applyFill="1" applyBorder="1" applyAlignment="1" applyProtection="1">
      <alignment horizontal="center"/>
      <protection locked="0"/>
    </xf>
    <xf numFmtId="0" fontId="13" fillId="0" borderId="24" xfId="0" applyFont="1" applyBorder="1" applyAlignment="1" applyProtection="1">
      <alignment horizontal="center"/>
      <protection locked="0"/>
    </xf>
    <xf numFmtId="0" fontId="13" fillId="0" borderId="27" xfId="0" applyFont="1" applyBorder="1" applyAlignment="1" applyProtection="1">
      <alignment horizontal="center"/>
      <protection locked="0"/>
    </xf>
    <xf numFmtId="0" fontId="13" fillId="0" borderId="66" xfId="0" applyFont="1" applyBorder="1" applyAlignment="1" applyProtection="1">
      <alignment horizontal="center"/>
      <protection locked="0"/>
    </xf>
    <xf numFmtId="0" fontId="27" fillId="9" borderId="6" xfId="0" applyFont="1" applyFill="1" applyBorder="1" applyAlignment="1" applyProtection="1">
      <alignment horizontal="left"/>
      <protection locked="0"/>
    </xf>
    <xf numFmtId="0" fontId="27" fillId="9" borderId="15" xfId="0" applyFont="1" applyFill="1" applyBorder="1" applyAlignment="1" applyProtection="1">
      <alignment horizontal="left"/>
      <protection locked="0"/>
    </xf>
    <xf numFmtId="0" fontId="27" fillId="9" borderId="7" xfId="0" applyFont="1" applyFill="1" applyBorder="1" applyAlignment="1" applyProtection="1">
      <alignment horizontal="left"/>
      <protection locked="0"/>
    </xf>
    <xf numFmtId="0" fontId="27" fillId="9" borderId="9" xfId="0" applyFont="1" applyFill="1" applyBorder="1" applyAlignment="1" applyProtection="1">
      <alignment horizontal="right"/>
      <protection locked="0"/>
    </xf>
    <xf numFmtId="0" fontId="27" fillId="9" borderId="10" xfId="0" applyFont="1" applyFill="1" applyBorder="1" applyAlignment="1" applyProtection="1">
      <alignment horizontal="right"/>
      <protection locked="0"/>
    </xf>
    <xf numFmtId="0" fontId="13" fillId="0" borderId="24" xfId="0" applyFont="1" applyBorder="1" applyAlignment="1" applyProtection="1">
      <alignment horizontal="center" vertical="top"/>
      <protection locked="0"/>
    </xf>
    <xf numFmtId="0" fontId="13" fillId="0" borderId="27" xfId="0" applyFont="1" applyBorder="1" applyAlignment="1" applyProtection="1">
      <alignment horizontal="center" vertical="top"/>
      <protection locked="0"/>
    </xf>
    <xf numFmtId="0" fontId="13" fillId="0" borderId="16" xfId="0" applyFont="1" applyBorder="1" applyAlignment="1" applyProtection="1">
      <alignment horizontal="center" vertical="top"/>
      <protection locked="0"/>
    </xf>
    <xf numFmtId="0" fontId="27" fillId="9" borderId="64" xfId="0" applyFont="1" applyFill="1" applyBorder="1" applyAlignment="1" applyProtection="1">
      <alignment horizontal="right"/>
      <protection locked="0"/>
    </xf>
    <xf numFmtId="0" fontId="27" fillId="9" borderId="36" xfId="0" applyFont="1" applyFill="1" applyBorder="1" applyAlignment="1" applyProtection="1">
      <alignment horizontal="right"/>
      <protection locked="0"/>
    </xf>
    <xf numFmtId="0" fontId="37" fillId="3" borderId="31" xfId="0" applyFont="1" applyFill="1" applyBorder="1" applyAlignment="1" applyProtection="1">
      <alignment horizontal="center"/>
      <protection locked="0"/>
    </xf>
    <xf numFmtId="0" fontId="37" fillId="3" borderId="33" xfId="0" applyFont="1" applyFill="1" applyBorder="1" applyAlignment="1" applyProtection="1">
      <alignment horizontal="center"/>
      <protection locked="0"/>
    </xf>
    <xf numFmtId="0" fontId="37" fillId="3" borderId="30" xfId="0" applyFont="1" applyFill="1" applyBorder="1" applyAlignment="1" applyProtection="1">
      <alignment horizontal="center"/>
      <protection locked="0"/>
    </xf>
    <xf numFmtId="0" fontId="12" fillId="0" borderId="61" xfId="0" applyFont="1" applyBorder="1" applyAlignment="1" applyProtection="1">
      <alignment horizontal="left"/>
      <protection locked="0"/>
    </xf>
    <xf numFmtId="0" fontId="12" fillId="0" borderId="57" xfId="0" applyFont="1" applyBorder="1" applyAlignment="1" applyProtection="1">
      <alignment horizontal="left"/>
      <protection locked="0"/>
    </xf>
    <xf numFmtId="0" fontId="12" fillId="0" borderId="64" xfId="0" applyFont="1" applyBorder="1" applyAlignment="1" applyProtection="1">
      <alignment horizontal="left"/>
      <protection locked="0"/>
    </xf>
    <xf numFmtId="0" fontId="12" fillId="0" borderId="36" xfId="0" applyFont="1" applyBorder="1" applyAlignment="1" applyProtection="1">
      <alignment horizontal="left"/>
      <protection locked="0"/>
    </xf>
    <xf numFmtId="0" fontId="15" fillId="0" borderId="5" xfId="0" applyFont="1" applyBorder="1" applyProtection="1">
      <protection locked="0"/>
    </xf>
    <xf numFmtId="0" fontId="15" fillId="0" borderId="0" xfId="0" applyFont="1" applyProtection="1">
      <protection locked="0"/>
    </xf>
    <xf numFmtId="0" fontId="12" fillId="0" borderId="2" xfId="0" applyFont="1" applyBorder="1" applyAlignment="1" applyProtection="1">
      <alignment horizontal="right" wrapText="1"/>
      <protection locked="0"/>
    </xf>
    <xf numFmtId="0" fontId="12" fillId="0" borderId="3" xfId="0" applyFont="1" applyBorder="1" applyAlignment="1" applyProtection="1">
      <alignment horizontal="right" wrapText="1"/>
      <protection locked="0"/>
    </xf>
    <xf numFmtId="168" fontId="12" fillId="5" borderId="1" xfId="1" applyNumberFormat="1" applyFont="1" applyFill="1" applyBorder="1" applyAlignment="1">
      <alignment horizontal="center"/>
    </xf>
    <xf numFmtId="168" fontId="12" fillId="5" borderId="3" xfId="1" applyNumberFormat="1" applyFont="1" applyFill="1" applyBorder="1" applyAlignment="1">
      <alignment horizontal="center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34"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Relationship Id="rId35" Type="http://schemas.openxmlformats.org/officeDocument/2006/relationships/customXml" Target="../customXml/item4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8767E-64FF-4BB8-809C-A23431CF1645}">
  <sheetPr codeName="Sheet2">
    <tabColor rgb="FFFFFF00"/>
    <pageSetUpPr fitToPage="1"/>
  </sheetPr>
  <dimension ref="A1:AE823"/>
  <sheetViews>
    <sheetView showGridLines="0" tabSelected="1" zoomScale="70" zoomScaleNormal="70" zoomScaleSheetLayoutView="40" workbookViewId="0">
      <selection activeCell="D5" sqref="D5:G5"/>
    </sheetView>
  </sheetViews>
  <sheetFormatPr defaultColWidth="9.109375" defaultRowHeight="35.1" customHeight="1"/>
  <cols>
    <col min="1" max="1" width="12.109375" style="339" customWidth="1"/>
    <col min="2" max="2" width="44.109375" style="321" customWidth="1"/>
    <col min="3" max="3" width="15.33203125" style="339" customWidth="1"/>
    <col min="4" max="4" width="44.109375" style="385" customWidth="1"/>
    <col min="5" max="5" width="15.33203125" style="321" customWidth="1"/>
    <col min="6" max="6" width="30.33203125" style="386" customWidth="1"/>
    <col min="7" max="7" width="21.88671875" style="387" customWidth="1"/>
    <col min="8" max="9" width="30.33203125" style="388" customWidth="1"/>
    <col min="10" max="10" width="21.33203125" style="320" customWidth="1"/>
    <col min="11" max="11" width="38.44140625" style="320" customWidth="1"/>
    <col min="12" max="14" width="23.33203125" style="320" customWidth="1"/>
    <col min="15" max="15" width="21.88671875" style="320" customWidth="1"/>
    <col min="16" max="16" width="21.6640625" style="320" customWidth="1"/>
    <col min="17" max="17" width="15" style="320" customWidth="1"/>
    <col min="18" max="18" width="16.6640625" style="320" customWidth="1"/>
    <col min="19" max="21" width="15.88671875" style="321" customWidth="1"/>
    <col min="22" max="16384" width="9.109375" style="321"/>
  </cols>
  <sheetData>
    <row r="1" spans="1:19" customFormat="1" ht="29.4" customHeight="1" thickBot="1"/>
    <row r="2" spans="1:19" ht="35.1" customHeight="1">
      <c r="A2" s="319"/>
      <c r="B2" s="322"/>
      <c r="C2" s="445" t="s">
        <v>0</v>
      </c>
      <c r="D2" s="445"/>
      <c r="E2" s="445"/>
      <c r="F2" s="445"/>
      <c r="G2" s="445"/>
      <c r="H2" s="323"/>
      <c r="I2" s="324"/>
    </row>
    <row r="3" spans="1:19" ht="35.1" customHeight="1">
      <c r="A3" s="319"/>
      <c r="B3" s="325"/>
      <c r="C3" s="446" t="s">
        <v>1</v>
      </c>
      <c r="D3" s="446"/>
      <c r="E3" s="446"/>
      <c r="F3" s="446"/>
      <c r="G3" s="446"/>
      <c r="H3" s="326"/>
      <c r="I3" s="327"/>
    </row>
    <row r="4" spans="1:19" ht="16.95" customHeight="1">
      <c r="A4" s="319"/>
      <c r="B4" s="328"/>
      <c r="C4" s="329"/>
      <c r="D4" s="330"/>
      <c r="F4" s="330"/>
      <c r="G4" s="330"/>
      <c r="H4" s="326"/>
      <c r="I4" s="327"/>
    </row>
    <row r="5" spans="1:19" ht="35.1" customHeight="1">
      <c r="A5" s="319"/>
      <c r="B5" s="331"/>
      <c r="C5" s="207" t="s">
        <v>2</v>
      </c>
      <c r="D5" s="462"/>
      <c r="E5" s="462"/>
      <c r="F5" s="462"/>
      <c r="G5" s="462"/>
      <c r="H5" s="332"/>
      <c r="I5" s="333"/>
    </row>
    <row r="6" spans="1:19" ht="35.1" customHeight="1">
      <c r="A6" s="319"/>
      <c r="B6" s="331"/>
      <c r="C6" s="208" t="s">
        <v>3</v>
      </c>
      <c r="D6" s="462"/>
      <c r="E6" s="462"/>
      <c r="F6" s="462"/>
      <c r="G6" s="462"/>
      <c r="H6" s="326"/>
      <c r="I6" s="327"/>
    </row>
    <row r="7" spans="1:19" ht="35.1" customHeight="1">
      <c r="A7" s="319"/>
      <c r="B7" s="331"/>
      <c r="C7" s="208" t="s">
        <v>4</v>
      </c>
      <c r="D7" s="462"/>
      <c r="E7" s="462"/>
      <c r="F7" s="462"/>
      <c r="G7" s="462"/>
      <c r="H7" s="334"/>
      <c r="I7" s="335"/>
    </row>
    <row r="8" spans="1:19" ht="35.1" customHeight="1">
      <c r="A8" s="319"/>
      <c r="B8" s="331"/>
      <c r="C8" s="208" t="s">
        <v>5</v>
      </c>
      <c r="D8" s="462"/>
      <c r="E8" s="462"/>
      <c r="F8" s="462"/>
      <c r="G8" s="462"/>
      <c r="H8" s="334"/>
      <c r="I8" s="335"/>
    </row>
    <row r="9" spans="1:19" ht="38.25" customHeight="1">
      <c r="A9" s="319"/>
      <c r="B9" s="331"/>
      <c r="C9" s="336"/>
      <c r="D9" s="337"/>
      <c r="E9" s="209"/>
      <c r="F9" s="209"/>
      <c r="G9" s="209"/>
      <c r="H9" s="334"/>
      <c r="I9" s="338"/>
    </row>
    <row r="10" spans="1:19" ht="15" customHeight="1" thickBot="1">
      <c r="A10" s="319"/>
      <c r="B10" s="341"/>
      <c r="C10" s="342"/>
      <c r="D10" s="337"/>
      <c r="E10" s="340"/>
      <c r="F10" s="330"/>
      <c r="G10" s="320"/>
      <c r="H10" s="320"/>
      <c r="I10" s="338"/>
    </row>
    <row r="11" spans="1:19" ht="51" customHeight="1" thickBot="1">
      <c r="A11" s="319"/>
      <c r="B11" s="343" t="s">
        <v>6</v>
      </c>
      <c r="C11" s="344"/>
      <c r="D11" s="345"/>
      <c r="E11" s="346"/>
      <c r="F11" s="347"/>
      <c r="G11" s="348"/>
      <c r="H11" s="449" t="s">
        <v>7</v>
      </c>
      <c r="I11" s="450"/>
    </row>
    <row r="12" spans="1:19" ht="58.35" customHeight="1">
      <c r="A12" s="319"/>
      <c r="B12" s="349" t="s">
        <v>8</v>
      </c>
      <c r="C12" s="350" t="s">
        <v>9</v>
      </c>
      <c r="D12" s="350" t="s">
        <v>10</v>
      </c>
      <c r="E12" s="351" t="s">
        <v>11</v>
      </c>
      <c r="F12" s="351" t="s">
        <v>12</v>
      </c>
      <c r="G12" s="351" t="s">
        <v>13</v>
      </c>
      <c r="H12" s="211" t="s">
        <v>14</v>
      </c>
      <c r="I12" s="352" t="s">
        <v>15</v>
      </c>
    </row>
    <row r="13" spans="1:19" ht="37.200000000000003" customHeight="1">
      <c r="A13" s="319">
        <v>1</v>
      </c>
      <c r="B13" s="219">
        <f>+'Site 1'!$B$13</f>
        <v>0</v>
      </c>
      <c r="C13" s="313" t="str">
        <f>+'Site 1'!$C$11</f>
        <v>Site 1</v>
      </c>
      <c r="D13" s="421" t="e">
        <f>INDEX('Site 1'!$C$13:$C$172,MATCH('- MASTER -'!B13,'Site 1'!$B$13:$B$172,0))</f>
        <v>#N/A</v>
      </c>
      <c r="E13" s="213" t="s">
        <v>16</v>
      </c>
      <c r="F13" s="314" t="e">
        <f>INDEX('Site 1'!$I$13:$I$172,(MATCH('- MASTER -'!B13,'Site 1'!$B$13:$B$172,0)))</f>
        <v>#N/A</v>
      </c>
      <c r="G13" s="389"/>
      <c r="H13" s="214" t="e">
        <f>INDEX('Site 1'!$J$13:$J$172,MATCH('- MASTER -'!B13,'Site 1'!$B$13:$B$172,0))</f>
        <v>#N/A</v>
      </c>
      <c r="I13" s="215" t="e">
        <f>ROUND(H13,0)</f>
        <v>#N/A</v>
      </c>
      <c r="S13" s="5"/>
    </row>
    <row r="14" spans="1:19" ht="37.200000000000003" customHeight="1">
      <c r="A14" s="319">
        <v>2</v>
      </c>
      <c r="B14" s="219">
        <f>+'Site 1'!$B$17</f>
        <v>0</v>
      </c>
      <c r="C14" s="212" t="str">
        <f>+'Site 1'!$C$11</f>
        <v>Site 1</v>
      </c>
      <c r="D14" s="421" t="e">
        <f>INDEX('Site 1'!$C$13:$C$172,MATCH('- MASTER -'!B14,'Site 1'!$B$13:$B$172,0))</f>
        <v>#N/A</v>
      </c>
      <c r="E14" s="216" t="s">
        <v>16</v>
      </c>
      <c r="F14" s="314" t="e">
        <f>INDEX('Site 1'!$I$13:$I$172,(MATCH('- MASTER -'!B14,'Site 1'!$B$13:$B$172,0)))</f>
        <v>#N/A</v>
      </c>
      <c r="G14" s="389"/>
      <c r="H14" s="214" t="e">
        <f>INDEX('Site 1'!$J$13:$J$172,MATCH('- MASTER -'!B14,'Site 1'!$B$13:$B$172,0))</f>
        <v>#N/A</v>
      </c>
      <c r="I14" s="218" t="e">
        <f t="shared" ref="I14:I117" si="0">ROUND(H14,0)</f>
        <v>#N/A</v>
      </c>
    </row>
    <row r="15" spans="1:19" ht="37.200000000000003" customHeight="1">
      <c r="A15" s="319">
        <v>3</v>
      </c>
      <c r="B15" s="219">
        <f>+'Site 1'!$B$21</f>
        <v>0</v>
      </c>
      <c r="C15" s="212" t="str">
        <f>+'Site 1'!$C$11</f>
        <v>Site 1</v>
      </c>
      <c r="D15" s="421" t="e">
        <f>INDEX('Site 1'!$C$13:$C$172,MATCH('- MASTER -'!B15,'Site 1'!$B$13:$B$172,0))</f>
        <v>#N/A</v>
      </c>
      <c r="E15" s="220" t="s">
        <v>17</v>
      </c>
      <c r="F15" s="314" t="e">
        <f>INDEX('Site 1'!$I$13:$I$172,(MATCH('- MASTER -'!B15,'Site 1'!$B$13:$B$172,0)))</f>
        <v>#N/A</v>
      </c>
      <c r="G15" s="389"/>
      <c r="H15" s="214" t="e">
        <f>INDEX('Site 1'!$J$13:$J$172,MATCH('- MASTER -'!B15,'Site 1'!$B$13:$B$172,0))</f>
        <v>#N/A</v>
      </c>
      <c r="I15" s="218" t="e">
        <f t="shared" si="0"/>
        <v>#N/A</v>
      </c>
    </row>
    <row r="16" spans="1:19" ht="37.200000000000003" customHeight="1">
      <c r="A16" s="319">
        <v>4</v>
      </c>
      <c r="B16" s="219">
        <f>+'Site 1'!$B$25</f>
        <v>0</v>
      </c>
      <c r="C16" s="212" t="str">
        <f>+'Site 1'!$C$11</f>
        <v>Site 1</v>
      </c>
      <c r="D16" s="421" t="e">
        <f>INDEX('Site 1'!$C$13:$C$172,MATCH('- MASTER -'!B16,'Site 1'!$B$13:$B$172,0))</f>
        <v>#N/A</v>
      </c>
      <c r="E16" s="220" t="s">
        <v>17</v>
      </c>
      <c r="F16" s="314" t="e">
        <f>INDEX('Site 1'!$I$13:$I$172,(MATCH('- MASTER -'!B16,'Site 1'!$B$13:$B$172,0)))</f>
        <v>#N/A</v>
      </c>
      <c r="G16" s="389"/>
      <c r="H16" s="214" t="e">
        <f>INDEX('Site 1'!$J$13:$J$172,MATCH('- MASTER -'!B16,'Site 1'!$B$13:$B$172,0))</f>
        <v>#N/A</v>
      </c>
      <c r="I16" s="218" t="e">
        <f t="shared" si="0"/>
        <v>#N/A</v>
      </c>
    </row>
    <row r="17" spans="1:9" ht="37.200000000000003" customHeight="1">
      <c r="A17" s="319">
        <v>5</v>
      </c>
      <c r="B17" s="219">
        <f>+'Site 1'!$B$29</f>
        <v>0</v>
      </c>
      <c r="C17" s="212" t="str">
        <f>+'Site 1'!$C$11</f>
        <v>Site 1</v>
      </c>
      <c r="D17" s="421" t="e">
        <f>INDEX('Site 1'!$C$13:$C$172,MATCH('- MASTER -'!B17,'Site 1'!$B$13:$B$172,0))</f>
        <v>#N/A</v>
      </c>
      <c r="E17" s="220" t="s">
        <v>17</v>
      </c>
      <c r="F17" s="314" t="e">
        <f>INDEX('Site 1'!$I$13:$I$172,(MATCH('- MASTER -'!B17,'Site 1'!$B$13:$B$172,0)))</f>
        <v>#N/A</v>
      </c>
      <c r="G17" s="389"/>
      <c r="H17" s="214" t="e">
        <f>INDEX('Site 1'!$J$13:$J$172,MATCH('- MASTER -'!B17,'Site 1'!$B$13:$B$172,0))</f>
        <v>#N/A</v>
      </c>
      <c r="I17" s="218" t="e">
        <f t="shared" si="0"/>
        <v>#N/A</v>
      </c>
    </row>
    <row r="18" spans="1:9" ht="37.200000000000003" customHeight="1">
      <c r="A18" s="319">
        <v>6</v>
      </c>
      <c r="B18" s="219">
        <f>+'Site 1'!$B$33</f>
        <v>0</v>
      </c>
      <c r="C18" s="212" t="str">
        <f>+'Site 1'!$C$11</f>
        <v>Site 1</v>
      </c>
      <c r="D18" s="421" t="e">
        <f>INDEX('Site 1'!$C$13:$C$172,MATCH('- MASTER -'!B18,'Site 1'!$B$13:$B$172,0))</f>
        <v>#N/A</v>
      </c>
      <c r="E18" s="220" t="s">
        <v>17</v>
      </c>
      <c r="F18" s="314" t="e">
        <f>INDEX('Site 1'!$I$13:$I$172,(MATCH('- MASTER -'!B18,'Site 1'!$B$13:$B$172,0)))</f>
        <v>#N/A</v>
      </c>
      <c r="G18" s="389"/>
      <c r="H18" s="214" t="e">
        <f>INDEX('Site 1'!$J$13:$J$172,MATCH('- MASTER -'!B18,'Site 1'!$B$13:$B$172,0))</f>
        <v>#N/A</v>
      </c>
      <c r="I18" s="218" t="e">
        <f t="shared" si="0"/>
        <v>#N/A</v>
      </c>
    </row>
    <row r="19" spans="1:9" ht="37.200000000000003" customHeight="1">
      <c r="A19" s="319">
        <v>7</v>
      </c>
      <c r="B19" s="219">
        <f>+'Site 1'!$B$37</f>
        <v>0</v>
      </c>
      <c r="C19" s="212" t="str">
        <f>+'Site 1'!$C$11</f>
        <v>Site 1</v>
      </c>
      <c r="D19" s="421" t="e">
        <f>INDEX('Site 1'!$C$13:$C$172,MATCH('- MASTER -'!B19,'Site 1'!$B$13:$B$172,0))</f>
        <v>#N/A</v>
      </c>
      <c r="E19" s="220" t="s">
        <v>17</v>
      </c>
      <c r="F19" s="314" t="e">
        <f>INDEX('Site 1'!$I$13:$I$172,(MATCH('- MASTER -'!B19,'Site 1'!$B$13:$B$172,0)))</f>
        <v>#N/A</v>
      </c>
      <c r="G19" s="389"/>
      <c r="H19" s="214" t="e">
        <f>INDEX('Site 1'!$J$13:$J$172,MATCH('- MASTER -'!B19,'Site 1'!$B$13:$B$172,0))</f>
        <v>#N/A</v>
      </c>
      <c r="I19" s="218" t="e">
        <f t="shared" si="0"/>
        <v>#N/A</v>
      </c>
    </row>
    <row r="20" spans="1:9" ht="37.200000000000003" customHeight="1">
      <c r="A20" s="319">
        <v>8</v>
      </c>
      <c r="B20" s="219">
        <f>+'Site 1'!B$41</f>
        <v>0</v>
      </c>
      <c r="C20" s="212" t="str">
        <f>+'Site 1'!$C$11</f>
        <v>Site 1</v>
      </c>
      <c r="D20" s="421" t="e">
        <f>INDEX('Site 1'!$C$13:$C$172,MATCH('- MASTER -'!B20,'Site 1'!$B$13:$B$172,0))</f>
        <v>#N/A</v>
      </c>
      <c r="E20" s="220" t="s">
        <v>17</v>
      </c>
      <c r="F20" s="314" t="e">
        <f>INDEX('Site 1'!$I$13:$I$172,(MATCH('- MASTER -'!B20,'Site 1'!$B$13:$B$172,0)))</f>
        <v>#N/A</v>
      </c>
      <c r="G20" s="389"/>
      <c r="H20" s="214" t="e">
        <f>INDEX('Site 1'!$J$13:$J$172,MATCH('- MASTER -'!B20,'Site 1'!$B$13:$B$172,0))</f>
        <v>#N/A</v>
      </c>
      <c r="I20" s="218" t="e">
        <f t="shared" si="0"/>
        <v>#N/A</v>
      </c>
    </row>
    <row r="21" spans="1:9" ht="37.200000000000003" customHeight="1">
      <c r="A21" s="319">
        <v>9</v>
      </c>
      <c r="B21" s="219">
        <f>+'Site 1'!$B$45</f>
        <v>0</v>
      </c>
      <c r="C21" s="212" t="str">
        <f>+'Site 1'!$C$11</f>
        <v>Site 1</v>
      </c>
      <c r="D21" s="421" t="e">
        <f>INDEX('Site 1'!$C$13:$C$172,MATCH('- MASTER -'!B21,'Site 1'!$B$13:$B$172,0))</f>
        <v>#N/A</v>
      </c>
      <c r="E21" s="220" t="s">
        <v>17</v>
      </c>
      <c r="F21" s="314" t="e">
        <f>INDEX('Site 1'!$I$13:$I$172,(MATCH('- MASTER -'!B21,'Site 1'!$B$13:$B$172,0)))</f>
        <v>#N/A</v>
      </c>
      <c r="G21" s="389"/>
      <c r="H21" s="214" t="e">
        <f>INDEX('Site 1'!$J$13:$J$172,MATCH('- MASTER -'!B21,'Site 1'!$B$13:$B$172,0))</f>
        <v>#N/A</v>
      </c>
      <c r="I21" s="218" t="e">
        <f t="shared" si="0"/>
        <v>#N/A</v>
      </c>
    </row>
    <row r="22" spans="1:9" ht="37.200000000000003" customHeight="1">
      <c r="A22" s="319">
        <v>10</v>
      </c>
      <c r="B22" s="219">
        <f>+'Site 1'!$B$49</f>
        <v>0</v>
      </c>
      <c r="C22" s="212" t="str">
        <f>+'Site 1'!$C$11</f>
        <v>Site 1</v>
      </c>
      <c r="D22" s="421" t="e">
        <f>INDEX('Site 1'!$C$13:$C$172,MATCH('- MASTER -'!B22,'Site 1'!$B$13:$B$172,0))</f>
        <v>#N/A</v>
      </c>
      <c r="E22" s="220" t="s">
        <v>17</v>
      </c>
      <c r="F22" s="314" t="e">
        <f>INDEX('Site 1'!$I$13:$I$172,(MATCH('- MASTER -'!B22,'Site 1'!$B$13:$B$172,0)))</f>
        <v>#N/A</v>
      </c>
      <c r="G22" s="389"/>
      <c r="H22" s="214" t="e">
        <f>INDEX('Site 1'!$J$13:$J$172,MATCH('- MASTER -'!B22,'Site 1'!$B$13:$B$172,0))</f>
        <v>#N/A</v>
      </c>
      <c r="I22" s="218" t="e">
        <f t="shared" si="0"/>
        <v>#N/A</v>
      </c>
    </row>
    <row r="23" spans="1:9" ht="37.200000000000003" customHeight="1">
      <c r="A23" s="319">
        <v>11</v>
      </c>
      <c r="B23" s="219">
        <f>+'Site 1'!$B$53</f>
        <v>0</v>
      </c>
      <c r="C23" s="212" t="str">
        <f>+'Site 1'!$C$11</f>
        <v>Site 1</v>
      </c>
      <c r="D23" s="421" t="e">
        <f>INDEX('Site 1'!$C$13:$C$172,MATCH('- MASTER -'!B23,'Site 1'!$B$13:$B$172,0))</f>
        <v>#N/A</v>
      </c>
      <c r="E23" s="220" t="s">
        <v>17</v>
      </c>
      <c r="F23" s="314" t="e">
        <f>INDEX('Site 1'!$I$13:$I$172,(MATCH('- MASTER -'!B23,'Site 1'!$B$13:$B$172,0)))</f>
        <v>#N/A</v>
      </c>
      <c r="G23" s="389"/>
      <c r="H23" s="214" t="e">
        <f>INDEX('Site 1'!$J$13:$J$172,MATCH('- MASTER -'!B23,'Site 1'!$B$13:$B$172,0))</f>
        <v>#N/A</v>
      </c>
      <c r="I23" s="218" t="e">
        <f t="shared" si="0"/>
        <v>#N/A</v>
      </c>
    </row>
    <row r="24" spans="1:9" ht="37.200000000000003" customHeight="1">
      <c r="A24" s="319">
        <v>12</v>
      </c>
      <c r="B24" s="219">
        <f>+'Site 1'!$B$57</f>
        <v>0</v>
      </c>
      <c r="C24" s="212" t="str">
        <f>+'Site 1'!$C$11</f>
        <v>Site 1</v>
      </c>
      <c r="D24" s="421" t="e">
        <f>INDEX('Site 1'!$C$13:$C$172,MATCH('- MASTER -'!B24,'Site 1'!$B$13:$B$172,0))</f>
        <v>#N/A</v>
      </c>
      <c r="E24" s="220" t="s">
        <v>17</v>
      </c>
      <c r="F24" s="314" t="e">
        <f>INDEX('Site 1'!$I$13:$I$172,(MATCH('- MASTER -'!B24,'Site 1'!$B$13:$B$172,0)))</f>
        <v>#N/A</v>
      </c>
      <c r="G24" s="389"/>
      <c r="H24" s="214" t="e">
        <f>INDEX('Site 1'!$J$13:$J$172,MATCH('- MASTER -'!B24,'Site 1'!$B$13:$B$172,0))</f>
        <v>#N/A</v>
      </c>
      <c r="I24" s="218" t="e">
        <f t="shared" si="0"/>
        <v>#N/A</v>
      </c>
    </row>
    <row r="25" spans="1:9" ht="37.200000000000003" customHeight="1">
      <c r="A25" s="319">
        <v>13</v>
      </c>
      <c r="B25" s="219">
        <f>+'Site 1'!$B$61</f>
        <v>0</v>
      </c>
      <c r="C25" s="212" t="str">
        <f>+'Site 1'!$C$11</f>
        <v>Site 1</v>
      </c>
      <c r="D25" s="421" t="e">
        <f>INDEX('Site 1'!$C$13:$C$172,MATCH('- MASTER -'!B25,'Site 1'!$B$13:$B$172,0))</f>
        <v>#N/A</v>
      </c>
      <c r="E25" s="220" t="s">
        <v>17</v>
      </c>
      <c r="F25" s="314" t="e">
        <f>INDEX('Site 1'!$I$13:$I$172,(MATCH('- MASTER -'!B25,'Site 1'!$B$13:$B$172,0)))</f>
        <v>#N/A</v>
      </c>
      <c r="G25" s="389"/>
      <c r="H25" s="214" t="e">
        <f>INDEX('Site 1'!$J$13:$J$172,MATCH('- MASTER -'!B25,'Site 1'!$B$13:$B$172,0))</f>
        <v>#N/A</v>
      </c>
      <c r="I25" s="218" t="e">
        <f t="shared" si="0"/>
        <v>#N/A</v>
      </c>
    </row>
    <row r="26" spans="1:9" ht="37.200000000000003" customHeight="1">
      <c r="A26" s="319">
        <v>14</v>
      </c>
      <c r="B26" s="219">
        <f>+'Site 1'!$B$65</f>
        <v>0</v>
      </c>
      <c r="C26" s="212" t="str">
        <f>+'Site 1'!$C$11</f>
        <v>Site 1</v>
      </c>
      <c r="D26" s="421" t="e">
        <f>INDEX('Site 1'!$C$13:$C$172,MATCH('- MASTER -'!B26,'Site 1'!$B$13:$B$172,0))</f>
        <v>#N/A</v>
      </c>
      <c r="E26" s="220" t="s">
        <v>17</v>
      </c>
      <c r="F26" s="314" t="e">
        <f>INDEX('Site 1'!$I$13:$I$172,(MATCH('- MASTER -'!B26,'Site 1'!$B$13:$B$172,0)))</f>
        <v>#N/A</v>
      </c>
      <c r="G26" s="389"/>
      <c r="H26" s="214" t="e">
        <f>INDEX('Site 1'!$J$13:$J$172,MATCH('- MASTER -'!B26,'Site 1'!$B$13:$B$172,0))</f>
        <v>#N/A</v>
      </c>
      <c r="I26" s="218" t="e">
        <f t="shared" si="0"/>
        <v>#N/A</v>
      </c>
    </row>
    <row r="27" spans="1:9" ht="37.200000000000003" customHeight="1">
      <c r="A27" s="319">
        <v>15</v>
      </c>
      <c r="B27" s="219">
        <f>+'Site 1'!$B$69</f>
        <v>0</v>
      </c>
      <c r="C27" s="212" t="str">
        <f>+'Site 1'!$C$11</f>
        <v>Site 1</v>
      </c>
      <c r="D27" s="421" t="e">
        <f>INDEX('Site 1'!$C$13:$C$172,MATCH('- MASTER -'!B27,'Site 1'!$B$13:$B$172,0))</f>
        <v>#N/A</v>
      </c>
      <c r="E27" s="220" t="s">
        <v>17</v>
      </c>
      <c r="F27" s="314" t="e">
        <f>INDEX('Site 1'!$I$13:$I$172,(MATCH('- MASTER -'!B27,'Site 1'!$B$13:$B$172,0)))</f>
        <v>#N/A</v>
      </c>
      <c r="G27" s="389"/>
      <c r="H27" s="214" t="e">
        <f>INDEX('Site 1'!$J$13:$J$172,MATCH('- MASTER -'!B27,'Site 1'!$B$13:$B$172,0))</f>
        <v>#N/A</v>
      </c>
      <c r="I27" s="218" t="e">
        <f t="shared" si="0"/>
        <v>#N/A</v>
      </c>
    </row>
    <row r="28" spans="1:9" ht="37.200000000000003" customHeight="1">
      <c r="A28" s="319"/>
      <c r="B28" s="219"/>
      <c r="C28" s="212"/>
      <c r="D28" s="421"/>
      <c r="E28" s="220"/>
      <c r="F28" s="314"/>
      <c r="G28" s="389"/>
      <c r="H28" s="214"/>
      <c r="I28" s="218">
        <f t="shared" si="0"/>
        <v>0</v>
      </c>
    </row>
    <row r="29" spans="1:9" ht="37.200000000000003" customHeight="1">
      <c r="A29" s="319">
        <v>1</v>
      </c>
      <c r="B29" s="219">
        <f>+'Site 2'!$B$13</f>
        <v>0</v>
      </c>
      <c r="C29" s="315" t="str">
        <f>'Site 2'!$C$11</f>
        <v>Site 2</v>
      </c>
      <c r="D29" s="421" t="e">
        <f>INDEX('Site 2'!$C$13:$C$172,MATCH('- MASTER -'!B29,'Site 2'!$B$13:$B$172,0))</f>
        <v>#N/A</v>
      </c>
      <c r="E29" s="220" t="s">
        <v>17</v>
      </c>
      <c r="F29" s="314" t="e">
        <f>INDEX('Site 2'!$I$13:$I$172,(MATCH('- MASTER -'!B29,'Site 2'!$B$13:$B$172,0)))</f>
        <v>#N/A</v>
      </c>
      <c r="G29" s="389"/>
      <c r="H29" s="214" t="e">
        <f>INDEX('Site 2'!$J$13:$J$172,MATCH('- MASTER -'!B29,'Site 2'!$B$13:$B$172,0))</f>
        <v>#N/A</v>
      </c>
      <c r="I29" s="218" t="e">
        <f t="shared" si="0"/>
        <v>#N/A</v>
      </c>
    </row>
    <row r="30" spans="1:9" ht="37.200000000000003" customHeight="1">
      <c r="A30" s="319">
        <v>2</v>
      </c>
      <c r="B30" s="219">
        <f>+'Site 2'!$B$17</f>
        <v>0</v>
      </c>
      <c r="C30" s="220" t="str">
        <f>'Site 2'!$C$11</f>
        <v>Site 2</v>
      </c>
      <c r="D30" s="421" t="e">
        <f>INDEX('Site 2'!$C$13:$C$172,MATCH('- MASTER -'!B30,'Site 2'!$B$13:$B$172,0))</f>
        <v>#N/A</v>
      </c>
      <c r="E30" s="220" t="s">
        <v>17</v>
      </c>
      <c r="F30" s="314" t="e">
        <f>INDEX('Site 2'!$I$13:$I$172,(MATCH('- MASTER -'!B30,'Site 2'!$B$13:$B$172,0)))</f>
        <v>#N/A</v>
      </c>
      <c r="G30" s="389"/>
      <c r="H30" s="214" t="e">
        <f>INDEX('Site 2'!$J$13:$J$172,MATCH('- MASTER -'!B30,'Site 2'!$B$13:$B$172,0))</f>
        <v>#N/A</v>
      </c>
      <c r="I30" s="218" t="e">
        <f t="shared" ref="I30" si="1">ROUND(H30,0)</f>
        <v>#N/A</v>
      </c>
    </row>
    <row r="31" spans="1:9" ht="37.200000000000003" customHeight="1">
      <c r="A31" s="319">
        <v>3</v>
      </c>
      <c r="B31" s="219">
        <f>+'Site 2'!$B$21</f>
        <v>0</v>
      </c>
      <c r="C31" s="220" t="str">
        <f>'Site 2'!$C$11</f>
        <v>Site 2</v>
      </c>
      <c r="D31" s="421" t="e">
        <f>INDEX('Site 2'!$C$13:$C$172,MATCH('- MASTER -'!B31,'Site 2'!$B$13:$B$172,0))</f>
        <v>#N/A</v>
      </c>
      <c r="E31" s="220" t="s">
        <v>17</v>
      </c>
      <c r="F31" s="314" t="e">
        <f>INDEX('Site 2'!$I$13:$I$172,(MATCH('- MASTER -'!B31,'Site 2'!$B$13:$B$172,0)))</f>
        <v>#N/A</v>
      </c>
      <c r="G31" s="389"/>
      <c r="H31" s="214" t="e">
        <f>INDEX('Site 2'!$J$13:$J$172,MATCH('- MASTER -'!B31,'Site 2'!$B$13:$B$172,0))</f>
        <v>#N/A</v>
      </c>
      <c r="I31" s="218" t="e">
        <f t="shared" si="0"/>
        <v>#N/A</v>
      </c>
    </row>
    <row r="32" spans="1:9" ht="37.200000000000003" customHeight="1">
      <c r="A32" s="319">
        <v>4</v>
      </c>
      <c r="B32" s="219">
        <f>+'Site 2'!$B$25</f>
        <v>0</v>
      </c>
      <c r="C32" s="220" t="str">
        <f>'Site 2'!$C$11</f>
        <v>Site 2</v>
      </c>
      <c r="D32" s="421" t="e">
        <f>INDEX('Site 2'!$C$13:$C$172,MATCH('- MASTER -'!B32,'Site 2'!$B$13:$B$172,0))</f>
        <v>#N/A</v>
      </c>
      <c r="E32" s="220" t="s">
        <v>17</v>
      </c>
      <c r="F32" s="314" t="e">
        <f>INDEX('Site 2'!$I$13:$I$172,(MATCH('- MASTER -'!B32,'Site 2'!$B$13:$B$172,0)))</f>
        <v>#N/A</v>
      </c>
      <c r="G32" s="389"/>
      <c r="H32" s="214" t="e">
        <f>INDEX('Site 2'!$J$13:$J$172,MATCH('- MASTER -'!B32,'Site 2'!$B$13:$B$172,0))</f>
        <v>#N/A</v>
      </c>
      <c r="I32" s="218" t="e">
        <f t="shared" si="0"/>
        <v>#N/A</v>
      </c>
    </row>
    <row r="33" spans="1:9" ht="37.200000000000003" customHeight="1">
      <c r="A33" s="319">
        <v>5</v>
      </c>
      <c r="B33" s="219">
        <f>+'Site 2'!$B$29</f>
        <v>0</v>
      </c>
      <c r="C33" s="220" t="str">
        <f>'Site 2'!$C$11</f>
        <v>Site 2</v>
      </c>
      <c r="D33" s="421" t="e">
        <f>INDEX('Site 2'!$C$13:$C$172,MATCH('- MASTER -'!B33,'Site 2'!$B$13:$B$172,0))</f>
        <v>#N/A</v>
      </c>
      <c r="E33" s="220" t="s">
        <v>17</v>
      </c>
      <c r="F33" s="314" t="e">
        <f>INDEX('Site 2'!$I$13:$I$172,(MATCH('- MASTER -'!B33,'Site 2'!$B$13:$B$172,0)))</f>
        <v>#N/A</v>
      </c>
      <c r="G33" s="389"/>
      <c r="H33" s="214" t="e">
        <f>INDEX('Site 2'!$J$13:$J$172,MATCH('- MASTER -'!B33,'Site 2'!$B$13:$B$172,0))</f>
        <v>#N/A</v>
      </c>
      <c r="I33" s="218" t="e">
        <f t="shared" si="0"/>
        <v>#N/A</v>
      </c>
    </row>
    <row r="34" spans="1:9" ht="37.200000000000003" customHeight="1">
      <c r="A34" s="319">
        <v>6</v>
      </c>
      <c r="B34" s="219">
        <f>+'Site 2'!$B$33</f>
        <v>0</v>
      </c>
      <c r="C34" s="220" t="str">
        <f>'Site 2'!$C$11</f>
        <v>Site 2</v>
      </c>
      <c r="D34" s="421" t="e">
        <f>INDEX('Site 2'!$C$13:$C$172,MATCH('- MASTER -'!B34,'Site 2'!$B$13:$B$172,0))</f>
        <v>#N/A</v>
      </c>
      <c r="E34" s="220" t="s">
        <v>17</v>
      </c>
      <c r="F34" s="314" t="e">
        <f>INDEX('Site 2'!$I$13:$I$172,(MATCH('- MASTER -'!B34,'Site 2'!$B$13:$B$172,0)))</f>
        <v>#N/A</v>
      </c>
      <c r="G34" s="389"/>
      <c r="H34" s="214" t="e">
        <f>INDEX('Site 2'!$J$13:$J$172,MATCH('- MASTER -'!B34,'Site 2'!$B$13:$B$172,0))</f>
        <v>#N/A</v>
      </c>
      <c r="I34" s="218" t="e">
        <f t="shared" si="0"/>
        <v>#N/A</v>
      </c>
    </row>
    <row r="35" spans="1:9" ht="37.200000000000003" customHeight="1">
      <c r="A35" s="319">
        <v>7</v>
      </c>
      <c r="B35" s="219">
        <f>+'Site 2'!$B$37</f>
        <v>0</v>
      </c>
      <c r="C35" s="220" t="str">
        <f>'Site 2'!$C$11</f>
        <v>Site 2</v>
      </c>
      <c r="D35" s="421" t="e">
        <f>INDEX('Site 2'!$C$13:$C$172,MATCH('- MASTER -'!B35,'Site 2'!$B$13:$B$172,0))</f>
        <v>#N/A</v>
      </c>
      <c r="E35" s="220" t="s">
        <v>17</v>
      </c>
      <c r="F35" s="314" t="e">
        <f>INDEX('Site 2'!$I$13:$I$172,(MATCH('- MASTER -'!B35,'Site 2'!$B$13:$B$172,0)))</f>
        <v>#N/A</v>
      </c>
      <c r="G35" s="389"/>
      <c r="H35" s="214" t="e">
        <f>INDEX('Site 2'!$J$13:$J$172,MATCH('- MASTER -'!B35,'Site 2'!$B$13:$B$172,0))</f>
        <v>#N/A</v>
      </c>
      <c r="I35" s="218" t="e">
        <f t="shared" si="0"/>
        <v>#N/A</v>
      </c>
    </row>
    <row r="36" spans="1:9" ht="37.200000000000003" customHeight="1">
      <c r="A36" s="319">
        <v>8</v>
      </c>
      <c r="B36" s="219">
        <f>+'Site 2'!$B$41</f>
        <v>0</v>
      </c>
      <c r="C36" s="220" t="str">
        <f>'Site 2'!$C$11</f>
        <v>Site 2</v>
      </c>
      <c r="D36" s="421" t="e">
        <f>INDEX('Site 2'!$C$13:$C$172,MATCH('- MASTER -'!B36,'Site 2'!$B$13:$B$172,0))</f>
        <v>#N/A</v>
      </c>
      <c r="E36" s="220" t="s">
        <v>17</v>
      </c>
      <c r="F36" s="314" t="e">
        <f>INDEX('Site 2'!$I$13:$I$172,(MATCH('- MASTER -'!B36,'Site 2'!$B$13:$B$172,0)))</f>
        <v>#N/A</v>
      </c>
      <c r="G36" s="389"/>
      <c r="H36" s="214" t="e">
        <f>INDEX('Site 2'!$J$13:$J$172,MATCH('- MASTER -'!B36,'Site 2'!$B$13:$B$172,0))</f>
        <v>#N/A</v>
      </c>
      <c r="I36" s="218" t="e">
        <f t="shared" si="0"/>
        <v>#N/A</v>
      </c>
    </row>
    <row r="37" spans="1:9" ht="37.200000000000003" customHeight="1">
      <c r="A37" s="319">
        <v>9</v>
      </c>
      <c r="B37" s="219">
        <f>+'Site 2'!$B$45</f>
        <v>0</v>
      </c>
      <c r="C37" s="220" t="str">
        <f>'Site 2'!$C$11</f>
        <v>Site 2</v>
      </c>
      <c r="D37" s="421" t="e">
        <f>INDEX('Site 2'!$C$13:$C$172,MATCH('- MASTER -'!B37,'Site 2'!$B$13:$B$172,0))</f>
        <v>#N/A</v>
      </c>
      <c r="E37" s="220" t="s">
        <v>17</v>
      </c>
      <c r="F37" s="314" t="e">
        <f>INDEX('Site 2'!$I$13:$I$172,(MATCH('- MASTER -'!B37,'Site 2'!$B$13:$B$172,0)))</f>
        <v>#N/A</v>
      </c>
      <c r="G37" s="389"/>
      <c r="H37" s="214" t="e">
        <f>INDEX('Site 2'!$J$13:$J$172,MATCH('- MASTER -'!B37,'Site 2'!$B$13:$B$172,0))</f>
        <v>#N/A</v>
      </c>
      <c r="I37" s="218" t="e">
        <f t="shared" si="0"/>
        <v>#N/A</v>
      </c>
    </row>
    <row r="38" spans="1:9" ht="37.200000000000003" customHeight="1">
      <c r="A38" s="319">
        <v>10</v>
      </c>
      <c r="B38" s="219">
        <f>+'Site 2'!$B$49</f>
        <v>0</v>
      </c>
      <c r="C38" s="220" t="str">
        <f>'Site 2'!$C$11</f>
        <v>Site 2</v>
      </c>
      <c r="D38" s="421" t="e">
        <f>INDEX('Site 2'!$C$13:$C$172,MATCH('- MASTER -'!B38,'Site 2'!$B$13:$B$172,0))</f>
        <v>#N/A</v>
      </c>
      <c r="E38" s="220" t="s">
        <v>17</v>
      </c>
      <c r="F38" s="314" t="e">
        <f>INDEX('Site 2'!$I$13:$I$172,(MATCH('- MASTER -'!B38,'Site 2'!$B$13:$B$172,0)))</f>
        <v>#N/A</v>
      </c>
      <c r="G38" s="389"/>
      <c r="H38" s="214" t="e">
        <f>INDEX('Site 2'!$J$13:$J$172,MATCH('- MASTER -'!B38,'Site 2'!$B$13:$B$172,0))</f>
        <v>#N/A</v>
      </c>
      <c r="I38" s="218" t="e">
        <f t="shared" si="0"/>
        <v>#N/A</v>
      </c>
    </row>
    <row r="39" spans="1:9" ht="37.200000000000003" customHeight="1">
      <c r="A39" s="319">
        <v>11</v>
      </c>
      <c r="B39" s="219">
        <f>+'Site 2'!$B$53</f>
        <v>0</v>
      </c>
      <c r="C39" s="220" t="str">
        <f>'Site 2'!$C$11</f>
        <v>Site 2</v>
      </c>
      <c r="D39" s="421" t="e">
        <f>INDEX('Site 2'!$C$13:$C$172,MATCH('- MASTER -'!B39,'Site 2'!$B$13:$B$172,0))</f>
        <v>#N/A</v>
      </c>
      <c r="E39" s="220" t="s">
        <v>17</v>
      </c>
      <c r="F39" s="314" t="e">
        <f>INDEX('Site 2'!$I$13:$I$172,(MATCH('- MASTER -'!B39,'Site 2'!$B$13:$B$172,0)))</f>
        <v>#N/A</v>
      </c>
      <c r="G39" s="389"/>
      <c r="H39" s="214" t="e">
        <f>INDEX('Site 2'!$J$13:$J$172,MATCH('- MASTER -'!B39,'Site 2'!$B$13:$B$172,0))</f>
        <v>#N/A</v>
      </c>
      <c r="I39" s="218" t="e">
        <f t="shared" si="0"/>
        <v>#N/A</v>
      </c>
    </row>
    <row r="40" spans="1:9" ht="37.200000000000003" customHeight="1">
      <c r="A40" s="319">
        <v>12</v>
      </c>
      <c r="B40" s="219">
        <f>+'Site 2'!$B$57</f>
        <v>0</v>
      </c>
      <c r="C40" s="220" t="str">
        <f>'Site 2'!$C$11</f>
        <v>Site 2</v>
      </c>
      <c r="D40" s="421" t="e">
        <f>INDEX('Site 2'!$C$13:$C$172,MATCH('- MASTER -'!B40,'Site 2'!$B$13:$B$172,0))</f>
        <v>#N/A</v>
      </c>
      <c r="E40" s="220" t="s">
        <v>17</v>
      </c>
      <c r="F40" s="314" t="e">
        <f>INDEX('Site 2'!$I$13:$I$172,(MATCH('- MASTER -'!B40,'Site 2'!$B$13:$B$172,0)))</f>
        <v>#N/A</v>
      </c>
      <c r="G40" s="389"/>
      <c r="H40" s="214" t="e">
        <f>INDEX('Site 2'!$J$13:$J$172,MATCH('- MASTER -'!B40,'Site 2'!$B$13:$B$172,0))</f>
        <v>#N/A</v>
      </c>
      <c r="I40" s="218" t="e">
        <f t="shared" si="0"/>
        <v>#N/A</v>
      </c>
    </row>
    <row r="41" spans="1:9" ht="37.200000000000003" customHeight="1">
      <c r="A41" s="319">
        <v>13</v>
      </c>
      <c r="B41" s="219">
        <f>+'Site 2'!$B$61</f>
        <v>0</v>
      </c>
      <c r="C41" s="220" t="str">
        <f>'Site 2'!$C$11</f>
        <v>Site 2</v>
      </c>
      <c r="D41" s="421" t="e">
        <f>INDEX('Site 2'!$C$13:$C$172,MATCH('- MASTER -'!B41,'Site 2'!$B$13:$B$172,0))</f>
        <v>#N/A</v>
      </c>
      <c r="E41" s="220" t="s">
        <v>17</v>
      </c>
      <c r="F41" s="314" t="e">
        <f>INDEX('Site 2'!$I$13:$I$172,(MATCH('- MASTER -'!B41,'Site 2'!$B$13:$B$172,0)))</f>
        <v>#N/A</v>
      </c>
      <c r="G41" s="389"/>
      <c r="H41" s="214" t="e">
        <f>INDEX('Site 2'!$J$13:$J$172,MATCH('- MASTER -'!B41,'Site 2'!$B$13:$B$172,0))</f>
        <v>#N/A</v>
      </c>
      <c r="I41" s="218" t="e">
        <f t="shared" si="0"/>
        <v>#N/A</v>
      </c>
    </row>
    <row r="42" spans="1:9" ht="37.200000000000003" customHeight="1">
      <c r="A42" s="319">
        <v>14</v>
      </c>
      <c r="B42" s="219">
        <f>+'Site 2'!$B$65</f>
        <v>0</v>
      </c>
      <c r="C42" s="220" t="str">
        <f>'Site 2'!$C$11</f>
        <v>Site 2</v>
      </c>
      <c r="D42" s="421" t="e">
        <f>INDEX('Site 2'!$C$13:$C$172,MATCH('- MASTER -'!B42,'Site 2'!$B$13:$B$172,0))</f>
        <v>#N/A</v>
      </c>
      <c r="E42" s="220" t="s">
        <v>17</v>
      </c>
      <c r="F42" s="314" t="e">
        <f>INDEX('Site 2'!$I$13:$I$172,(MATCH('- MASTER -'!B42,'Site 2'!$B$13:$B$172,0)))</f>
        <v>#N/A</v>
      </c>
      <c r="G42" s="389"/>
      <c r="H42" s="214" t="e">
        <f>INDEX('Site 2'!$J$13:$J$172,MATCH('- MASTER -'!B42,'Site 2'!$B$13:$B$172,0))</f>
        <v>#N/A</v>
      </c>
      <c r="I42" s="218" t="e">
        <f t="shared" si="0"/>
        <v>#N/A</v>
      </c>
    </row>
    <row r="43" spans="1:9" ht="37.200000000000003" customHeight="1">
      <c r="A43" s="319">
        <v>15</v>
      </c>
      <c r="B43" s="219">
        <f>+'Site 2'!$B$69</f>
        <v>0</v>
      </c>
      <c r="C43" s="220" t="str">
        <f>'Site 2'!$C$11</f>
        <v>Site 2</v>
      </c>
      <c r="D43" s="421" t="e">
        <f>INDEX('Site 2'!$C$13:$C$172,MATCH('- MASTER -'!B43,'Site 2'!$B$13:$B$172,0))</f>
        <v>#N/A</v>
      </c>
      <c r="E43" s="220" t="s">
        <v>17</v>
      </c>
      <c r="F43" s="314" t="e">
        <f>INDEX('Site 2'!$I$13:$I$172,(MATCH('- MASTER -'!B43,'Site 2'!$B$13:$B$172,0)))</f>
        <v>#N/A</v>
      </c>
      <c r="G43" s="389"/>
      <c r="H43" s="214" t="e">
        <f>INDEX('Site 2'!$J$13:$J$172,MATCH('- MASTER -'!B43,'Site 2'!$B$13:$B$172,0))</f>
        <v>#N/A</v>
      </c>
      <c r="I43" s="218" t="e">
        <f t="shared" si="0"/>
        <v>#N/A</v>
      </c>
    </row>
    <row r="44" spans="1:9" ht="37.200000000000003" customHeight="1">
      <c r="A44" s="319"/>
      <c r="B44" s="219"/>
      <c r="C44" s="212"/>
      <c r="D44" s="421"/>
      <c r="E44" s="220"/>
      <c r="F44" s="314"/>
      <c r="G44" s="389"/>
      <c r="H44" s="214"/>
      <c r="I44" s="218">
        <f t="shared" ref="I44" si="2">ROUND(H44,0)</f>
        <v>0</v>
      </c>
    </row>
    <row r="45" spans="1:9" ht="37.200000000000003" customHeight="1">
      <c r="A45" s="319">
        <v>1</v>
      </c>
      <c r="B45" s="219">
        <f>+'Site 3'!$B$13</f>
        <v>0</v>
      </c>
      <c r="C45" s="315" t="str">
        <f>+'Site 3'!$C$11</f>
        <v>Site 3</v>
      </c>
      <c r="D45" s="421" t="e">
        <f>INDEX('Site 3'!$C$13:$C$172,MATCH('- MASTER -'!B45,'Site 3'!$B$13:$B$172,0))</f>
        <v>#N/A</v>
      </c>
      <c r="E45" s="220" t="s">
        <v>17</v>
      </c>
      <c r="F45" s="314" t="e">
        <f>INDEX('Site 3'!$I$13:$I$172,(MATCH('- MASTER -'!B45,'Site 3'!$B$13:$B$172,0)))</f>
        <v>#N/A</v>
      </c>
      <c r="G45" s="389"/>
      <c r="H45" s="214" t="e">
        <f>INDEX('Site 3'!$J$13:$J$172,MATCH('- MASTER -'!B45,'Site 3'!$B$13:$B$172,0))</f>
        <v>#N/A</v>
      </c>
      <c r="I45" s="218" t="e">
        <f t="shared" si="0"/>
        <v>#N/A</v>
      </c>
    </row>
    <row r="46" spans="1:9" ht="37.200000000000003" customHeight="1">
      <c r="A46" s="319">
        <v>2</v>
      </c>
      <c r="B46" s="219">
        <f>+'Site 3'!$B$17</f>
        <v>0</v>
      </c>
      <c r="C46" s="220" t="str">
        <f>+'Site 3'!$C$11</f>
        <v>Site 3</v>
      </c>
      <c r="D46" s="421" t="e">
        <f>INDEX('Site 3'!$C$13:$C$172,MATCH('- MASTER -'!B46,'Site 3'!$B$13:$B$172,0))</f>
        <v>#N/A</v>
      </c>
      <c r="E46" s="220" t="s">
        <v>17</v>
      </c>
      <c r="F46" s="314" t="e">
        <f>INDEX('Site 3'!$I$13:$I$172,(MATCH('- MASTER -'!B46,'Site 3'!$B$13:$B$172,0)))</f>
        <v>#N/A</v>
      </c>
      <c r="G46" s="389"/>
      <c r="H46" s="214" t="e">
        <f>INDEX('Site 3'!$J$13:$J$172,MATCH('- MASTER -'!B46,'Site 3'!$B$13:$B$172,0))</f>
        <v>#N/A</v>
      </c>
      <c r="I46" s="218" t="e">
        <f t="shared" si="0"/>
        <v>#N/A</v>
      </c>
    </row>
    <row r="47" spans="1:9" ht="37.200000000000003" customHeight="1">
      <c r="A47" s="319">
        <v>3</v>
      </c>
      <c r="B47" s="219">
        <f>+'Site 3'!$B$21</f>
        <v>0</v>
      </c>
      <c r="C47" s="220" t="str">
        <f>+'Site 3'!$C$11</f>
        <v>Site 3</v>
      </c>
      <c r="D47" s="421" t="e">
        <f>INDEX('Site 3'!$C$13:$C$172,MATCH('- MASTER -'!B47,'Site 3'!$B$13:$B$172,0))</f>
        <v>#N/A</v>
      </c>
      <c r="E47" s="220" t="s">
        <v>17</v>
      </c>
      <c r="F47" s="314" t="e">
        <f>INDEX('Site 3'!$I$13:$I$172,(MATCH('- MASTER -'!B47,'Site 3'!$B$13:$B$172,0)))</f>
        <v>#N/A</v>
      </c>
      <c r="G47" s="389"/>
      <c r="H47" s="214" t="e">
        <f>INDEX('Site 3'!$J$13:$J$172,MATCH('- MASTER -'!B47,'Site 3'!$B$13:$B$172,0))</f>
        <v>#N/A</v>
      </c>
      <c r="I47" s="218" t="e">
        <f t="shared" ref="I47:I71" si="3">ROUND(H47,0)</f>
        <v>#N/A</v>
      </c>
    </row>
    <row r="48" spans="1:9" ht="37.200000000000003" customHeight="1">
      <c r="A48" s="319">
        <v>4</v>
      </c>
      <c r="B48" s="219">
        <f>+'Site 3'!$B$25</f>
        <v>0</v>
      </c>
      <c r="C48" s="220" t="str">
        <f>+'Site 3'!$C$11</f>
        <v>Site 3</v>
      </c>
      <c r="D48" s="421" t="e">
        <f>INDEX('Site 3'!$C$13:$C$172,MATCH('- MASTER -'!B48,'Site 3'!$B$13:$B$172,0))</f>
        <v>#N/A</v>
      </c>
      <c r="E48" s="220" t="s">
        <v>17</v>
      </c>
      <c r="F48" s="314" t="e">
        <f>INDEX('Site 3'!$I$13:$I$172,(MATCH('- MASTER -'!B48,'Site 3'!$B$13:$B$172,0)))</f>
        <v>#N/A</v>
      </c>
      <c r="G48" s="389"/>
      <c r="H48" s="214" t="e">
        <f>INDEX('Site 3'!$J$13:$J$172,MATCH('- MASTER -'!B48,'Site 3'!$B$13:$B$172,0))</f>
        <v>#N/A</v>
      </c>
      <c r="I48" s="218" t="e">
        <f t="shared" si="3"/>
        <v>#N/A</v>
      </c>
    </row>
    <row r="49" spans="1:9" ht="37.200000000000003" customHeight="1">
      <c r="A49" s="319">
        <v>5</v>
      </c>
      <c r="B49" s="219">
        <f>+'Site 3'!$B$29</f>
        <v>0</v>
      </c>
      <c r="C49" s="220" t="str">
        <f>+'Site 3'!$C$11</f>
        <v>Site 3</v>
      </c>
      <c r="D49" s="421" t="e">
        <f>INDEX('Site 3'!$C$13:$C$172,MATCH('- MASTER -'!B49,'Site 3'!$B$13:$B$172,0))</f>
        <v>#N/A</v>
      </c>
      <c r="E49" s="220" t="s">
        <v>17</v>
      </c>
      <c r="F49" s="314" t="e">
        <f>INDEX('Site 3'!$I$13:$I$172,(MATCH('- MASTER -'!B49,'Site 3'!$B$13:$B$172,0)))</f>
        <v>#N/A</v>
      </c>
      <c r="G49" s="389"/>
      <c r="H49" s="214" t="e">
        <f>INDEX('Site 3'!$J$13:$J$172,MATCH('- MASTER -'!B49,'Site 3'!$B$13:$B$172,0))</f>
        <v>#N/A</v>
      </c>
      <c r="I49" s="218" t="e">
        <f t="shared" si="3"/>
        <v>#N/A</v>
      </c>
    </row>
    <row r="50" spans="1:9" ht="35.1" customHeight="1">
      <c r="A50" s="319">
        <v>6</v>
      </c>
      <c r="B50" s="219">
        <f>+'Site 3'!$B$33</f>
        <v>0</v>
      </c>
      <c r="C50" s="220" t="str">
        <f>+'Site 3'!$C$11</f>
        <v>Site 3</v>
      </c>
      <c r="D50" s="421" t="e">
        <f>INDEX('Site 3'!$C$13:$C$172,MATCH('- MASTER -'!B50,'Site 3'!$B$13:$B$172,0))</f>
        <v>#N/A</v>
      </c>
      <c r="E50" s="220" t="s">
        <v>17</v>
      </c>
      <c r="F50" s="314" t="e">
        <f>INDEX('Site 3'!$I$13:$I$172,(MATCH('- MASTER -'!B50,'Site 3'!$B$13:$B$172,0)))</f>
        <v>#N/A</v>
      </c>
      <c r="G50" s="389"/>
      <c r="H50" s="214" t="e">
        <f>INDEX('Site 3'!$J$13:$J$172,MATCH('- MASTER -'!B50,'Site 3'!$B$13:$B$172,0))</f>
        <v>#N/A</v>
      </c>
      <c r="I50" s="218" t="e">
        <f t="shared" si="3"/>
        <v>#N/A</v>
      </c>
    </row>
    <row r="51" spans="1:9" ht="35.1" customHeight="1">
      <c r="A51" s="319">
        <v>7</v>
      </c>
      <c r="B51" s="219">
        <f>+'Site 3'!$B$37</f>
        <v>0</v>
      </c>
      <c r="C51" s="220" t="str">
        <f>+'Site 3'!$C$11</f>
        <v>Site 3</v>
      </c>
      <c r="D51" s="421" t="e">
        <f>INDEX('Site 3'!$C$13:$C$172,MATCH('- MASTER -'!B51,'Site 3'!$B$13:$B$172,0))</f>
        <v>#N/A</v>
      </c>
      <c r="E51" s="220" t="s">
        <v>17</v>
      </c>
      <c r="F51" s="314" t="e">
        <f>INDEX('Site 3'!$I$13:$I$172,(MATCH('- MASTER -'!B51,'Site 3'!$B$13:$B$172,0)))</f>
        <v>#N/A</v>
      </c>
      <c r="G51" s="389"/>
      <c r="H51" s="214" t="e">
        <f>INDEX('Site 3'!$J$13:$J$172,MATCH('- MASTER -'!B51,'Site 3'!$B$13:$B$172,0))</f>
        <v>#N/A</v>
      </c>
      <c r="I51" s="218" t="e">
        <f t="shared" si="3"/>
        <v>#N/A</v>
      </c>
    </row>
    <row r="52" spans="1:9" ht="35.1" customHeight="1">
      <c r="A52" s="319">
        <v>8</v>
      </c>
      <c r="B52" s="219">
        <f>+'Site 3'!$B$41</f>
        <v>0</v>
      </c>
      <c r="C52" s="220" t="str">
        <f>+'Site 3'!$C$11</f>
        <v>Site 3</v>
      </c>
      <c r="D52" s="421" t="e">
        <f>INDEX('Site 3'!$C$13:$C$172,MATCH('- MASTER -'!B52,'Site 3'!$B$13:$B$172,0))</f>
        <v>#N/A</v>
      </c>
      <c r="E52" s="220" t="s">
        <v>17</v>
      </c>
      <c r="F52" s="314" t="e">
        <f>INDEX('Site 3'!$I$13:$I$172,(MATCH('- MASTER -'!B52,'Site 3'!$B$13:$B$172,0)))</f>
        <v>#N/A</v>
      </c>
      <c r="G52" s="389"/>
      <c r="H52" s="214" t="e">
        <f>INDEX('Site 3'!$J$13:$J$172,MATCH('- MASTER -'!B52,'Site 3'!$B$13:$B$172,0))</f>
        <v>#N/A</v>
      </c>
      <c r="I52" s="218" t="e">
        <f t="shared" si="3"/>
        <v>#N/A</v>
      </c>
    </row>
    <row r="53" spans="1:9" ht="35.1" customHeight="1">
      <c r="A53" s="319">
        <v>9</v>
      </c>
      <c r="B53" s="219">
        <f>+'Site 3'!$B$45</f>
        <v>0</v>
      </c>
      <c r="C53" s="220" t="str">
        <f>+'Site 3'!$C$11</f>
        <v>Site 3</v>
      </c>
      <c r="D53" s="421" t="e">
        <f>INDEX('Site 3'!$C$13:$C$172,MATCH('- MASTER -'!B53,'Site 3'!$B$13:$B$172,0))</f>
        <v>#N/A</v>
      </c>
      <c r="E53" s="220" t="s">
        <v>17</v>
      </c>
      <c r="F53" s="314" t="e">
        <f>INDEX('Site 3'!$I$13:$I$172,(MATCH('- MASTER -'!B53,'Site 3'!$B$13:$B$172,0)))</f>
        <v>#N/A</v>
      </c>
      <c r="G53" s="389"/>
      <c r="H53" s="214" t="e">
        <f>INDEX('Site 3'!$J$13:$J$172,MATCH('- MASTER -'!B53,'Site 3'!$B$13:$B$172,0))</f>
        <v>#N/A</v>
      </c>
      <c r="I53" s="218" t="e">
        <f t="shared" si="3"/>
        <v>#N/A</v>
      </c>
    </row>
    <row r="54" spans="1:9" ht="35.1" customHeight="1">
      <c r="A54" s="319">
        <v>10</v>
      </c>
      <c r="B54" s="219">
        <f>+'Site 3'!$B$49</f>
        <v>0</v>
      </c>
      <c r="C54" s="220" t="str">
        <f>+'Site 3'!$C$11</f>
        <v>Site 3</v>
      </c>
      <c r="D54" s="421" t="e">
        <f>INDEX('Site 3'!$C$13:$C$172,MATCH('- MASTER -'!B54,'Site 3'!$B$13:$B$172,0))</f>
        <v>#N/A</v>
      </c>
      <c r="E54" s="220" t="s">
        <v>17</v>
      </c>
      <c r="F54" s="314" t="e">
        <f>INDEX('Site 3'!$I$13:$I$172,(MATCH('- MASTER -'!B54,'Site 3'!$B$13:$B$172,0)))</f>
        <v>#N/A</v>
      </c>
      <c r="G54" s="389"/>
      <c r="H54" s="214" t="e">
        <f>INDEX('Site 3'!$J$13:$J$172,MATCH('- MASTER -'!B54,'Site 3'!$B$13:$B$172,0))</f>
        <v>#N/A</v>
      </c>
      <c r="I54" s="218" t="e">
        <f t="shared" si="3"/>
        <v>#N/A</v>
      </c>
    </row>
    <row r="55" spans="1:9" ht="35.1" customHeight="1">
      <c r="A55" s="319">
        <v>11</v>
      </c>
      <c r="B55" s="219">
        <f>+'Site 3'!$B$53</f>
        <v>0</v>
      </c>
      <c r="C55" s="220" t="str">
        <f>+'Site 3'!$C$11</f>
        <v>Site 3</v>
      </c>
      <c r="D55" s="421" t="e">
        <f>INDEX('Site 3'!$C$13:$C$172,MATCH('- MASTER -'!B55,'Site 3'!$B$13:$B$172,0))</f>
        <v>#N/A</v>
      </c>
      <c r="E55" s="220" t="s">
        <v>17</v>
      </c>
      <c r="F55" s="314" t="e">
        <f>INDEX('Site 3'!$I$13:$I$172,(MATCH('- MASTER -'!B55,'Site 3'!$B$13:$B$172,0)))</f>
        <v>#N/A</v>
      </c>
      <c r="G55" s="389"/>
      <c r="H55" s="214" t="e">
        <f>INDEX('Site 3'!$J$13:$J$172,MATCH('- MASTER -'!B55,'Site 3'!$B$13:$B$172,0))</f>
        <v>#N/A</v>
      </c>
      <c r="I55" s="218" t="e">
        <f t="shared" si="3"/>
        <v>#N/A</v>
      </c>
    </row>
    <row r="56" spans="1:9" ht="35.1" customHeight="1">
      <c r="A56" s="319">
        <v>12</v>
      </c>
      <c r="B56" s="219">
        <f>+'Site 3'!$B$57</f>
        <v>0</v>
      </c>
      <c r="C56" s="220" t="str">
        <f>+'Site 3'!$C$11</f>
        <v>Site 3</v>
      </c>
      <c r="D56" s="421" t="e">
        <f>INDEX('Site 3'!$C$13:$C$172,MATCH('- MASTER -'!B56,'Site 3'!$B$13:$B$172,0))</f>
        <v>#N/A</v>
      </c>
      <c r="E56" s="220" t="s">
        <v>17</v>
      </c>
      <c r="F56" s="314" t="e">
        <f>INDEX('Site 3'!$I$13:$I$172,(MATCH('- MASTER -'!B56,'Site 3'!$B$13:$B$172,0)))</f>
        <v>#N/A</v>
      </c>
      <c r="G56" s="389"/>
      <c r="H56" s="214" t="e">
        <f>INDEX('Site 3'!$J$13:$J$172,MATCH('- MASTER -'!B56,'Site 3'!$B$13:$B$172,0))</f>
        <v>#N/A</v>
      </c>
      <c r="I56" s="218" t="e">
        <f t="shared" si="3"/>
        <v>#N/A</v>
      </c>
    </row>
    <row r="57" spans="1:9" ht="35.1" customHeight="1">
      <c r="A57" s="319">
        <v>13</v>
      </c>
      <c r="B57" s="219">
        <f>+'Site 3'!$B$61</f>
        <v>0</v>
      </c>
      <c r="C57" s="220" t="str">
        <f>+'Site 3'!$C$11</f>
        <v>Site 3</v>
      </c>
      <c r="D57" s="421" t="e">
        <f>INDEX('Site 3'!$C$13:$C$172,MATCH('- MASTER -'!B57,'Site 3'!$B$13:$B$172,0))</f>
        <v>#N/A</v>
      </c>
      <c r="E57" s="220" t="s">
        <v>17</v>
      </c>
      <c r="F57" s="314" t="e">
        <f>INDEX('Site 3'!$I$13:$I$172,(MATCH('- MASTER -'!B57,'Site 3'!$B$13:$B$172,0)))</f>
        <v>#N/A</v>
      </c>
      <c r="G57" s="389"/>
      <c r="H57" s="214" t="e">
        <f>INDEX('Site 3'!$J$13:$J$172,MATCH('- MASTER -'!B57,'Site 3'!$B$13:$B$172,0))</f>
        <v>#N/A</v>
      </c>
      <c r="I57" s="218" t="e">
        <f t="shared" si="3"/>
        <v>#N/A</v>
      </c>
    </row>
    <row r="58" spans="1:9" ht="35.1" customHeight="1">
      <c r="A58" s="319">
        <v>14</v>
      </c>
      <c r="B58" s="219">
        <f>+'Site 3'!$B$65</f>
        <v>0</v>
      </c>
      <c r="C58" s="220" t="str">
        <f>+'Site 3'!$C$11</f>
        <v>Site 3</v>
      </c>
      <c r="D58" s="421" t="e">
        <f>INDEX('Site 3'!$C$13:$C$172,MATCH('- MASTER -'!B58,'Site 3'!$B$13:$B$172,0))</f>
        <v>#N/A</v>
      </c>
      <c r="E58" s="220" t="s">
        <v>17</v>
      </c>
      <c r="F58" s="314" t="e">
        <f>INDEX('Site 3'!$I$13:$I$172,(MATCH('- MASTER -'!B58,'Site 3'!$B$13:$B$172,0)))</f>
        <v>#N/A</v>
      </c>
      <c r="G58" s="389"/>
      <c r="H58" s="214" t="e">
        <f>INDEX('Site 3'!$J$13:$J$172,MATCH('- MASTER -'!B58,'Site 3'!$B$13:$B$172,0))</f>
        <v>#N/A</v>
      </c>
      <c r="I58" s="218" t="e">
        <f t="shared" si="3"/>
        <v>#N/A</v>
      </c>
    </row>
    <row r="59" spans="1:9" ht="35.1" customHeight="1">
      <c r="A59" s="319">
        <v>15</v>
      </c>
      <c r="B59" s="219">
        <f>+'Site 3'!$B$69</f>
        <v>0</v>
      </c>
      <c r="C59" s="220" t="str">
        <f>+'Site 3'!$C$11</f>
        <v>Site 3</v>
      </c>
      <c r="D59" s="421" t="e">
        <f>INDEX('Site 3'!$C$13:$C$172,MATCH('- MASTER -'!B59,'Site 3'!$B$13:$B$172,0))</f>
        <v>#N/A</v>
      </c>
      <c r="E59" s="220" t="s">
        <v>17</v>
      </c>
      <c r="F59" s="314" t="e">
        <f>INDEX('Site 3'!$I$13:$I$172,(MATCH('- MASTER -'!B59,'Site 3'!$B$13:$B$172,0)))</f>
        <v>#N/A</v>
      </c>
      <c r="G59" s="389"/>
      <c r="H59" s="214" t="e">
        <f>INDEX('Site 3'!$J$13:$J$172,MATCH('- MASTER -'!B59,'Site 3'!$B$13:$B$172,0))</f>
        <v>#N/A</v>
      </c>
      <c r="I59" s="218" t="e">
        <f t="shared" si="3"/>
        <v>#N/A</v>
      </c>
    </row>
    <row r="60" spans="1:9" ht="37.200000000000003" customHeight="1">
      <c r="A60" s="319"/>
      <c r="B60" s="219"/>
      <c r="C60" s="212"/>
      <c r="D60" s="421"/>
      <c r="E60" s="220"/>
      <c r="F60" s="314"/>
      <c r="G60" s="389"/>
      <c r="H60" s="214"/>
      <c r="I60" s="218">
        <f t="shared" si="3"/>
        <v>0</v>
      </c>
    </row>
    <row r="61" spans="1:9" ht="37.200000000000003" customHeight="1">
      <c r="A61" s="319">
        <v>1</v>
      </c>
      <c r="B61" s="219">
        <f>+'Site 4'!B13</f>
        <v>0</v>
      </c>
      <c r="C61" s="313" t="str">
        <f>+'Site 4'!$C$11</f>
        <v>Site 4</v>
      </c>
      <c r="D61" s="421" t="e">
        <f>INDEX('Site 4'!$C$13:$C$172,MATCH('- MASTER -'!B61,'Site 4'!$B$13:$B$172,0))</f>
        <v>#N/A</v>
      </c>
      <c r="E61" s="220" t="s">
        <v>17</v>
      </c>
      <c r="F61" s="314" t="e">
        <f>INDEX('Site 4'!$I$13:$I$172,(MATCH('- MASTER -'!B61,'Site 4'!$B$13:$B$172,0)))</f>
        <v>#N/A</v>
      </c>
      <c r="G61" s="389"/>
      <c r="H61" s="214" t="e">
        <f>INDEX('Site 4'!$J$13:$J$172,MATCH('- MASTER -'!B61,'Site 4'!$B$13:$B$172,0))</f>
        <v>#N/A</v>
      </c>
      <c r="I61" s="218" t="e">
        <f t="shared" si="3"/>
        <v>#N/A</v>
      </c>
    </row>
    <row r="62" spans="1:9" ht="35.1" customHeight="1">
      <c r="A62" s="319">
        <v>2</v>
      </c>
      <c r="B62" s="219">
        <f>+'Site 4'!B17</f>
        <v>0</v>
      </c>
      <c r="C62" s="220" t="str">
        <f>+'Site 4'!$C$11</f>
        <v>Site 4</v>
      </c>
      <c r="D62" s="421" t="e">
        <f>INDEX('Site 4'!$C$13:$C$172,MATCH('- MASTER -'!B62,'Site 4'!$B$13:$B$172,0))</f>
        <v>#N/A</v>
      </c>
      <c r="E62" s="220" t="s">
        <v>17</v>
      </c>
      <c r="F62" s="314" t="e">
        <f>INDEX('Site 4'!$I$13:$I$172,(MATCH('- MASTER -'!B62,'Site 4'!$B$13:$B$172,0)))</f>
        <v>#N/A</v>
      </c>
      <c r="G62" s="389"/>
      <c r="H62" s="214" t="e">
        <f>INDEX('Site 4'!$J$13:$J$172,MATCH('- MASTER -'!B62,'Site 4'!$B$13:$B$172,0))</f>
        <v>#N/A</v>
      </c>
      <c r="I62" s="218" t="e">
        <f t="shared" si="3"/>
        <v>#N/A</v>
      </c>
    </row>
    <row r="63" spans="1:9" ht="35.1" customHeight="1">
      <c r="A63" s="319">
        <v>3</v>
      </c>
      <c r="B63" s="219">
        <f>+'Site 4'!B21</f>
        <v>0</v>
      </c>
      <c r="C63" s="220" t="str">
        <f>+'Site 4'!$C$11</f>
        <v>Site 4</v>
      </c>
      <c r="D63" s="421" t="e">
        <f>INDEX('Site 4'!$C$13:$C$172,MATCH('- MASTER -'!B63,'Site 4'!$B$13:$B$172,0))</f>
        <v>#N/A</v>
      </c>
      <c r="E63" s="220" t="s">
        <v>17</v>
      </c>
      <c r="F63" s="314" t="e">
        <f>INDEX('Site 4'!$I$13:$I$172,(MATCH('- MASTER -'!B63,'Site 4'!$B$13:$B$172,0)))</f>
        <v>#N/A</v>
      </c>
      <c r="G63" s="389"/>
      <c r="H63" s="214" t="e">
        <f>INDEX('Site 4'!$J$13:$J$172,MATCH('- MASTER -'!B63,'Site 4'!$B$13:$B$172,0))</f>
        <v>#N/A</v>
      </c>
      <c r="I63" s="218" t="e">
        <f t="shared" si="3"/>
        <v>#N/A</v>
      </c>
    </row>
    <row r="64" spans="1:9" ht="35.1" customHeight="1">
      <c r="A64" s="319">
        <v>4</v>
      </c>
      <c r="B64" s="219">
        <f>+'Site 4'!B25</f>
        <v>0</v>
      </c>
      <c r="C64" s="220" t="str">
        <f>+'Site 4'!$C$11</f>
        <v>Site 4</v>
      </c>
      <c r="D64" s="421" t="e">
        <f>INDEX('Site 4'!$C$13:$C$172,MATCH('- MASTER -'!B64,'Site 4'!$B$13:$B$172,0))</f>
        <v>#N/A</v>
      </c>
      <c r="E64" s="220" t="s">
        <v>17</v>
      </c>
      <c r="F64" s="314" t="e">
        <f>INDEX('Site 4'!$I$13:$I$172,(MATCH('- MASTER -'!B64,'Site 4'!$B$13:$B$172,0)))</f>
        <v>#N/A</v>
      </c>
      <c r="G64" s="389"/>
      <c r="H64" s="214" t="e">
        <f>INDEX('Site 4'!$J$13:$J$172,MATCH('- MASTER -'!B64,'Site 4'!$B$13:$B$172,0))</f>
        <v>#N/A</v>
      </c>
      <c r="I64" s="218" t="e">
        <f t="shared" si="3"/>
        <v>#N/A</v>
      </c>
    </row>
    <row r="65" spans="1:9" ht="35.1" customHeight="1">
      <c r="A65" s="319">
        <v>5</v>
      </c>
      <c r="B65" s="219">
        <f>+'Site 4'!B29</f>
        <v>0</v>
      </c>
      <c r="C65" s="220" t="str">
        <f>+'Site 4'!$C$11</f>
        <v>Site 4</v>
      </c>
      <c r="D65" s="421" t="e">
        <f>INDEX('Site 4'!$C$13:$C$172,MATCH('- MASTER -'!B65,'Site 4'!$B$13:$B$172,0))</f>
        <v>#N/A</v>
      </c>
      <c r="E65" s="220" t="s">
        <v>17</v>
      </c>
      <c r="F65" s="314" t="e">
        <f>INDEX('Site 4'!$I$13:$I$172,(MATCH('- MASTER -'!B65,'Site 4'!$B$13:$B$172,0)))</f>
        <v>#N/A</v>
      </c>
      <c r="G65" s="389"/>
      <c r="H65" s="214" t="e">
        <f>INDEX('Site 4'!$J$13:$J$172,MATCH('- MASTER -'!B65,'Site 4'!$B$13:$B$172,0))</f>
        <v>#N/A</v>
      </c>
      <c r="I65" s="218" t="e">
        <f t="shared" si="3"/>
        <v>#N/A</v>
      </c>
    </row>
    <row r="66" spans="1:9" ht="35.1" customHeight="1">
      <c r="A66" s="319">
        <v>6</v>
      </c>
      <c r="B66" s="219">
        <f>+'Site 4'!B33</f>
        <v>0</v>
      </c>
      <c r="C66" s="220" t="str">
        <f>+'Site 4'!$C$11</f>
        <v>Site 4</v>
      </c>
      <c r="D66" s="421" t="e">
        <f>INDEX('Site 4'!$C$13:$C$172,MATCH('- MASTER -'!B66,'Site 4'!$B$13:$B$172,0))</f>
        <v>#N/A</v>
      </c>
      <c r="E66" s="220" t="s">
        <v>17</v>
      </c>
      <c r="F66" s="314" t="e">
        <f>INDEX('Site 4'!$I$13:$I$172,(MATCH('- MASTER -'!B66,'Site 4'!$B$13:$B$172,0)))</f>
        <v>#N/A</v>
      </c>
      <c r="G66" s="389"/>
      <c r="H66" s="214" t="e">
        <f>INDEX('Site 4'!$J$13:$J$172,MATCH('- MASTER -'!B66,'Site 4'!$B$13:$B$172,0))</f>
        <v>#N/A</v>
      </c>
      <c r="I66" s="218" t="e">
        <f t="shared" si="3"/>
        <v>#N/A</v>
      </c>
    </row>
    <row r="67" spans="1:9" ht="35.1" customHeight="1">
      <c r="A67" s="319">
        <v>7</v>
      </c>
      <c r="B67" s="219">
        <f>+'Site 4'!B37</f>
        <v>0</v>
      </c>
      <c r="C67" s="220" t="str">
        <f>+'Site 4'!$C$11</f>
        <v>Site 4</v>
      </c>
      <c r="D67" s="421" t="e">
        <f>INDEX('Site 4'!$C$13:$C$172,MATCH('- MASTER -'!B67,'Site 4'!$B$13:$B$172,0))</f>
        <v>#N/A</v>
      </c>
      <c r="E67" s="220" t="s">
        <v>17</v>
      </c>
      <c r="F67" s="314" t="e">
        <f>INDEX('Site 4'!$I$13:$I$172,(MATCH('- MASTER -'!B67,'Site 4'!$B$13:$B$172,0)))</f>
        <v>#N/A</v>
      </c>
      <c r="G67" s="389"/>
      <c r="H67" s="214" t="e">
        <f>INDEX('Site 4'!$J$13:$J$172,MATCH('- MASTER -'!B67,'Site 4'!$B$13:$B$172,0))</f>
        <v>#N/A</v>
      </c>
      <c r="I67" s="218" t="e">
        <f t="shared" si="3"/>
        <v>#N/A</v>
      </c>
    </row>
    <row r="68" spans="1:9" ht="35.1" customHeight="1">
      <c r="A68" s="319">
        <v>8</v>
      </c>
      <c r="B68" s="219">
        <f>+'Site 4'!B41</f>
        <v>0</v>
      </c>
      <c r="C68" s="220" t="str">
        <f>+'Site 4'!$C$11</f>
        <v>Site 4</v>
      </c>
      <c r="D68" s="421" t="e">
        <f>INDEX('Site 4'!$C$13:$C$172,MATCH('- MASTER -'!B68,'Site 4'!$B$13:$B$172,0))</f>
        <v>#N/A</v>
      </c>
      <c r="E68" s="220" t="s">
        <v>17</v>
      </c>
      <c r="F68" s="314" t="e">
        <f>INDEX('Site 4'!$I$13:$I$172,(MATCH('- MASTER -'!B68,'Site 4'!$B$13:$B$172,0)))</f>
        <v>#N/A</v>
      </c>
      <c r="G68" s="389"/>
      <c r="H68" s="214" t="e">
        <f>INDEX('Site 4'!$J$13:$J$172,MATCH('- MASTER -'!B68,'Site 4'!$B$13:$B$172,0))</f>
        <v>#N/A</v>
      </c>
      <c r="I68" s="218" t="e">
        <f t="shared" si="3"/>
        <v>#N/A</v>
      </c>
    </row>
    <row r="69" spans="1:9" ht="35.1" customHeight="1">
      <c r="A69" s="319">
        <v>9</v>
      </c>
      <c r="B69" s="219">
        <f>+'Site 4'!B45</f>
        <v>0</v>
      </c>
      <c r="C69" s="220" t="str">
        <f>+'Site 4'!$C$11</f>
        <v>Site 4</v>
      </c>
      <c r="D69" s="421" t="e">
        <f>INDEX('Site 4'!$C$13:$C$172,MATCH('- MASTER -'!B69,'Site 4'!$B$13:$B$172,0))</f>
        <v>#N/A</v>
      </c>
      <c r="E69" s="220" t="s">
        <v>17</v>
      </c>
      <c r="F69" s="314" t="e">
        <f>INDEX('Site 4'!$I$13:$I$172,(MATCH('- MASTER -'!B69,'Site 4'!$B$13:$B$172,0)))</f>
        <v>#N/A</v>
      </c>
      <c r="G69" s="389"/>
      <c r="H69" s="214" t="e">
        <f>INDEX('Site 4'!$J$13:$J$172,MATCH('- MASTER -'!B69,'Site 4'!$B$13:$B$172,0))</f>
        <v>#N/A</v>
      </c>
      <c r="I69" s="218" t="e">
        <f t="shared" si="3"/>
        <v>#N/A</v>
      </c>
    </row>
    <row r="70" spans="1:9" ht="35.1" customHeight="1">
      <c r="A70" s="319">
        <v>10</v>
      </c>
      <c r="B70" s="219">
        <f>+'Site 4'!B49</f>
        <v>0</v>
      </c>
      <c r="C70" s="220" t="str">
        <f>+'Site 4'!$C$11</f>
        <v>Site 4</v>
      </c>
      <c r="D70" s="421" t="e">
        <f>INDEX('Site 4'!$C$13:$C$172,MATCH('- MASTER -'!B70,'Site 4'!$B$13:$B$172,0))</f>
        <v>#N/A</v>
      </c>
      <c r="E70" s="220" t="s">
        <v>17</v>
      </c>
      <c r="F70" s="314" t="e">
        <f>INDEX('Site 4'!$I$13:$I$172,(MATCH('- MASTER -'!B70,'Site 4'!$B$13:$B$172,0)))</f>
        <v>#N/A</v>
      </c>
      <c r="G70" s="389"/>
      <c r="H70" s="214" t="e">
        <f>INDEX('Site 4'!$J$13:$J$172,MATCH('- MASTER -'!B70,'Site 4'!$B$13:$B$172,0))</f>
        <v>#N/A</v>
      </c>
      <c r="I70" s="218" t="e">
        <f t="shared" si="3"/>
        <v>#N/A</v>
      </c>
    </row>
    <row r="71" spans="1:9" ht="34.950000000000003" customHeight="1">
      <c r="A71" s="319">
        <v>11</v>
      </c>
      <c r="B71" s="219">
        <f>+'Site 4'!B53</f>
        <v>0</v>
      </c>
      <c r="C71" s="220" t="str">
        <f>+'Site 4'!$C$11</f>
        <v>Site 4</v>
      </c>
      <c r="D71" s="421" t="e">
        <f>INDEX('Site 4'!$C$13:$C$172,MATCH('- MASTER -'!B71,'Site 4'!$B$13:$B$172,0))</f>
        <v>#N/A</v>
      </c>
      <c r="E71" s="220" t="s">
        <v>17</v>
      </c>
      <c r="F71" s="314" t="e">
        <f>INDEX('Site 4'!$I$13:$I$172,(MATCH('- MASTER -'!B71,'Site 4'!$B$13:$B$172,0)))</f>
        <v>#N/A</v>
      </c>
      <c r="G71" s="389"/>
      <c r="H71" s="214" t="e">
        <f>INDEX('Site 4'!$J$13:$J$172,MATCH('- MASTER -'!B71,'Site 4'!$B$13:$B$172,0))</f>
        <v>#N/A</v>
      </c>
      <c r="I71" s="218" t="e">
        <f t="shared" si="3"/>
        <v>#N/A</v>
      </c>
    </row>
    <row r="72" spans="1:9" ht="35.1" customHeight="1">
      <c r="A72" s="319">
        <v>12</v>
      </c>
      <c r="B72" s="219">
        <f>+'Site 4'!B57</f>
        <v>0</v>
      </c>
      <c r="C72" s="220" t="str">
        <f>+'Site 4'!$C$11</f>
        <v>Site 4</v>
      </c>
      <c r="D72" s="421" t="e">
        <f>INDEX('Site 4'!$C$13:$C$172,MATCH('- MASTER -'!B72,'Site 4'!$B$13:$B$172,0))</f>
        <v>#N/A</v>
      </c>
      <c r="E72" s="220" t="s">
        <v>17</v>
      </c>
      <c r="F72" s="314" t="e">
        <f>INDEX('Site 4'!$I$13:$I$172,(MATCH('- MASTER -'!B72,'Site 4'!$B$13:$B$172,0)))</f>
        <v>#N/A</v>
      </c>
      <c r="G72" s="389"/>
      <c r="H72" s="214" t="e">
        <f>INDEX('Site 4'!$J$13:$J$172,MATCH('- MASTER -'!B72,'Site 4'!$B$13:$B$172,0))</f>
        <v>#N/A</v>
      </c>
      <c r="I72" s="218" t="e">
        <f t="shared" si="0"/>
        <v>#N/A</v>
      </c>
    </row>
    <row r="73" spans="1:9" ht="35.1" customHeight="1">
      <c r="A73" s="319">
        <v>13</v>
      </c>
      <c r="B73" s="219">
        <f>+'Site 4'!B61</f>
        <v>0</v>
      </c>
      <c r="C73" s="220" t="str">
        <f>+'Site 4'!$C$11</f>
        <v>Site 4</v>
      </c>
      <c r="D73" s="421" t="e">
        <f>INDEX('Site 4'!$C$13:$C$172,MATCH('- MASTER -'!B73,'Site 4'!$B$13:$B$172,0))</f>
        <v>#N/A</v>
      </c>
      <c r="E73" s="220" t="s">
        <v>17</v>
      </c>
      <c r="F73" s="314" t="e">
        <f>INDEX('Site 4'!$I$13:$I$172,(MATCH('- MASTER -'!B73,'Site 4'!$B$13:$B$172,0)))</f>
        <v>#N/A</v>
      </c>
      <c r="G73" s="389"/>
      <c r="H73" s="214" t="e">
        <f>INDEX('Site 4'!$J$13:$J$172,MATCH('- MASTER -'!B73,'Site 4'!$B$13:$B$172,0))</f>
        <v>#N/A</v>
      </c>
      <c r="I73" s="218" t="e">
        <f t="shared" si="0"/>
        <v>#N/A</v>
      </c>
    </row>
    <row r="74" spans="1:9" ht="35.1" customHeight="1">
      <c r="A74" s="319">
        <v>14</v>
      </c>
      <c r="B74" s="219">
        <f>+'Site 4'!B65</f>
        <v>0</v>
      </c>
      <c r="C74" s="220" t="str">
        <f>+'Site 4'!$C$11</f>
        <v>Site 4</v>
      </c>
      <c r="D74" s="421" t="e">
        <f>INDEX('Site 4'!$C$13:$C$172,MATCH('- MASTER -'!B74,'Site 4'!$B$13:$B$172,0))</f>
        <v>#N/A</v>
      </c>
      <c r="E74" s="220" t="s">
        <v>17</v>
      </c>
      <c r="F74" s="314" t="e">
        <f>INDEX('Site 4'!$I$13:$I$172,(MATCH('- MASTER -'!B74,'Site 4'!$B$13:$B$172,0)))</f>
        <v>#N/A</v>
      </c>
      <c r="G74" s="389"/>
      <c r="H74" s="214" t="e">
        <f>INDEX('Site 4'!$J$13:$J$172,MATCH('- MASTER -'!B74,'Site 4'!$B$13:$B$172,0))</f>
        <v>#N/A</v>
      </c>
      <c r="I74" s="218" t="e">
        <f t="shared" si="0"/>
        <v>#N/A</v>
      </c>
    </row>
    <row r="75" spans="1:9" ht="35.1" customHeight="1">
      <c r="A75" s="319">
        <v>15</v>
      </c>
      <c r="B75" s="219">
        <f>+'Site 4'!B69</f>
        <v>0</v>
      </c>
      <c r="C75" s="220" t="str">
        <f>+'Site 4'!$C$11</f>
        <v>Site 4</v>
      </c>
      <c r="D75" s="421" t="e">
        <f>INDEX('Site 4'!$C$13:$C$172,MATCH('- MASTER -'!B75,'Site 4'!$B$13:$B$172,0))</f>
        <v>#N/A</v>
      </c>
      <c r="E75" s="220" t="s">
        <v>17</v>
      </c>
      <c r="F75" s="314" t="e">
        <f>INDEX('Site 4'!$I$13:$I$172,(MATCH('- MASTER -'!B75,'Site 4'!$B$13:$B$172,0)))</f>
        <v>#N/A</v>
      </c>
      <c r="G75" s="389"/>
      <c r="H75" s="214" t="e">
        <f>INDEX('Site 4'!$J$13:$J$172,MATCH('- MASTER -'!B75,'Site 4'!$B$13:$B$172,0))</f>
        <v>#N/A</v>
      </c>
      <c r="I75" s="218" t="e">
        <f t="shared" si="0"/>
        <v>#N/A</v>
      </c>
    </row>
    <row r="76" spans="1:9" ht="35.1" customHeight="1">
      <c r="A76" s="319"/>
      <c r="B76" s="219"/>
      <c r="C76" s="220"/>
      <c r="D76" s="421"/>
      <c r="E76" s="220"/>
      <c r="F76" s="314"/>
      <c r="G76" s="389"/>
      <c r="H76" s="214"/>
      <c r="I76" s="218">
        <f t="shared" si="0"/>
        <v>0</v>
      </c>
    </row>
    <row r="77" spans="1:9" ht="35.1" customHeight="1">
      <c r="A77" s="319">
        <v>1</v>
      </c>
      <c r="B77" s="219">
        <f>+'Site 5'!$B$13</f>
        <v>0</v>
      </c>
      <c r="C77" s="315" t="str">
        <f>+'Site 5'!$C$11</f>
        <v>Site 5</v>
      </c>
      <c r="D77" s="421" t="e">
        <f>INDEX('Site 5'!$C$13:$C$172,MATCH('- MASTER -'!B77,'Site 5'!$B$13:$B$172,0))</f>
        <v>#N/A</v>
      </c>
      <c r="E77" s="220" t="s">
        <v>17</v>
      </c>
      <c r="F77" s="418" t="e">
        <f>INDEX('Site 5'!$I$13:$I$172,(MATCH('- MASTER -'!B77,'Site 5'!$B$13:$B$172,0)))</f>
        <v>#N/A</v>
      </c>
      <c r="G77" s="389"/>
      <c r="H77" s="214" t="e">
        <f>INDEX('Site 5'!$J$13:$J$172,MATCH('- MASTER -'!B77,'Site 5'!$B$13:$B$172,0))</f>
        <v>#N/A</v>
      </c>
      <c r="I77" s="218" t="e">
        <f t="shared" si="0"/>
        <v>#N/A</v>
      </c>
    </row>
    <row r="78" spans="1:9" ht="35.1" customHeight="1">
      <c r="A78" s="319">
        <v>2</v>
      </c>
      <c r="B78" s="219">
        <f>+'Site 5'!$B$17</f>
        <v>0</v>
      </c>
      <c r="C78" s="220" t="str">
        <f>+'Site 5'!$C$11</f>
        <v>Site 5</v>
      </c>
      <c r="D78" s="421" t="e">
        <f>INDEX('Site 5'!$C$13:$C$172,MATCH('- MASTER -'!B78,'Site 5'!$B$13:$B$172,0))</f>
        <v>#N/A</v>
      </c>
      <c r="E78" s="220" t="s">
        <v>17</v>
      </c>
      <c r="F78" s="418" t="e">
        <f>INDEX('Site 5'!$I$13:$I$172,(MATCH('- MASTER -'!B78,'Site 5'!$B$13:$B$172,0)))</f>
        <v>#N/A</v>
      </c>
      <c r="G78" s="389"/>
      <c r="H78" s="214" t="e">
        <f>INDEX('Site 5'!$J$13:$J$172,MATCH('- MASTER -'!B78,'Site 5'!$B$13:$B$172,0))</f>
        <v>#N/A</v>
      </c>
      <c r="I78" s="218" t="e">
        <f t="shared" si="0"/>
        <v>#N/A</v>
      </c>
    </row>
    <row r="79" spans="1:9" ht="35.1" customHeight="1">
      <c r="A79" s="319">
        <v>3</v>
      </c>
      <c r="B79" s="219">
        <f>+'Site 5'!$B$21</f>
        <v>0</v>
      </c>
      <c r="C79" s="220" t="str">
        <f>+'Site 5'!$C$11</f>
        <v>Site 5</v>
      </c>
      <c r="D79" s="421" t="e">
        <f>INDEX('Site 5'!$C$13:$C$172,MATCH('- MASTER -'!B79,'Site 5'!$B$13:$B$172,0))</f>
        <v>#N/A</v>
      </c>
      <c r="E79" s="220" t="s">
        <v>17</v>
      </c>
      <c r="F79" s="418" t="e">
        <f>INDEX('Site 5'!$I$13:$I$172,(MATCH('- MASTER -'!B79,'Site 5'!$B$13:$B$172,0)))</f>
        <v>#N/A</v>
      </c>
      <c r="G79" s="389"/>
      <c r="H79" s="214" t="e">
        <f>INDEX('Site 5'!$J$13:$J$172,MATCH('- MASTER -'!B79,'Site 5'!$B$13:$B$172,0))</f>
        <v>#N/A</v>
      </c>
      <c r="I79" s="218" t="e">
        <f t="shared" si="0"/>
        <v>#N/A</v>
      </c>
    </row>
    <row r="80" spans="1:9" ht="35.1" customHeight="1">
      <c r="A80" s="319">
        <v>4</v>
      </c>
      <c r="B80" s="219">
        <f>+'Site 5'!$B$25</f>
        <v>0</v>
      </c>
      <c r="C80" s="220" t="str">
        <f>+'Site 5'!$C$11</f>
        <v>Site 5</v>
      </c>
      <c r="D80" s="421" t="e">
        <f>INDEX('Site 5'!$C$13:$C$172,MATCH('- MASTER -'!B80,'Site 5'!$B$13:$B$172,0))</f>
        <v>#N/A</v>
      </c>
      <c r="E80" s="220" t="s">
        <v>17</v>
      </c>
      <c r="F80" s="418" t="e">
        <f>INDEX('Site 5'!$I$13:$I$172,(MATCH('- MASTER -'!B80,'Site 5'!$B$13:$B$172,0)))</f>
        <v>#N/A</v>
      </c>
      <c r="G80" s="389"/>
      <c r="H80" s="214" t="e">
        <f>INDEX('Site 5'!$J$13:$J$172,MATCH('- MASTER -'!B80,'Site 5'!$B$13:$B$172,0))</f>
        <v>#N/A</v>
      </c>
      <c r="I80" s="218" t="e">
        <f t="shared" si="0"/>
        <v>#N/A</v>
      </c>
    </row>
    <row r="81" spans="1:9" ht="35.1" customHeight="1">
      <c r="A81" s="319">
        <v>5</v>
      </c>
      <c r="B81" s="219">
        <f>+'Site 5'!$B$29</f>
        <v>0</v>
      </c>
      <c r="C81" s="220" t="str">
        <f>+'Site 5'!$C$11</f>
        <v>Site 5</v>
      </c>
      <c r="D81" s="421" t="e">
        <f>INDEX('Site 5'!$C$13:$C$172,MATCH('- MASTER -'!B81,'Site 5'!$B$13:$B$172,0))</f>
        <v>#N/A</v>
      </c>
      <c r="E81" s="220" t="s">
        <v>17</v>
      </c>
      <c r="F81" s="418" t="e">
        <f>INDEX('Site 5'!$I$13:$I$172,(MATCH('- MASTER -'!B81,'Site 5'!$B$13:$B$172,0)))</f>
        <v>#N/A</v>
      </c>
      <c r="G81" s="389"/>
      <c r="H81" s="214" t="e">
        <f>INDEX('Site 5'!$J$13:$J$172,MATCH('- MASTER -'!B81,'Site 5'!$B$13:$B$172,0))</f>
        <v>#N/A</v>
      </c>
      <c r="I81" s="218" t="e">
        <f t="shared" si="0"/>
        <v>#N/A</v>
      </c>
    </row>
    <row r="82" spans="1:9" ht="35.1" customHeight="1">
      <c r="A82" s="319">
        <v>6</v>
      </c>
      <c r="B82" s="219">
        <f>+'Site 5'!$B$33</f>
        <v>0</v>
      </c>
      <c r="C82" s="220" t="str">
        <f>+'Site 5'!$C$11</f>
        <v>Site 5</v>
      </c>
      <c r="D82" s="421" t="e">
        <f>INDEX('Site 5'!$C$13:$C$172,MATCH('- MASTER -'!B82,'Site 5'!$B$13:$B$172,0))</f>
        <v>#N/A</v>
      </c>
      <c r="E82" s="220" t="s">
        <v>17</v>
      </c>
      <c r="F82" s="418" t="e">
        <f>INDEX('Site 5'!$I$13:$I$172,(MATCH('- MASTER -'!B82,'Site 5'!$B$13:$B$172,0)))</f>
        <v>#N/A</v>
      </c>
      <c r="G82" s="389"/>
      <c r="H82" s="214" t="e">
        <f>INDEX('Site 5'!$J$13:$J$172,MATCH('- MASTER -'!B82,'Site 5'!$B$13:$B$172,0))</f>
        <v>#N/A</v>
      </c>
      <c r="I82" s="218" t="e">
        <f t="shared" si="0"/>
        <v>#N/A</v>
      </c>
    </row>
    <row r="83" spans="1:9" ht="35.1" customHeight="1">
      <c r="A83" s="319">
        <v>7</v>
      </c>
      <c r="B83" s="219">
        <f>+'Site 5'!$B$37</f>
        <v>0</v>
      </c>
      <c r="C83" s="220" t="str">
        <f>+'Site 5'!$C$11</f>
        <v>Site 5</v>
      </c>
      <c r="D83" s="421" t="e">
        <f>INDEX('Site 5'!$C$13:$C$172,MATCH('- MASTER -'!B83,'Site 5'!$B$13:$B$172,0))</f>
        <v>#N/A</v>
      </c>
      <c r="E83" s="220" t="s">
        <v>17</v>
      </c>
      <c r="F83" s="418" t="e">
        <f>INDEX('Site 5'!$I$13:$I$172,(MATCH('- MASTER -'!B83,'Site 5'!$B$13:$B$172,0)))</f>
        <v>#N/A</v>
      </c>
      <c r="G83" s="389"/>
      <c r="H83" s="214" t="e">
        <f>INDEX('Site 5'!$J$13:$J$172,MATCH('- MASTER -'!B83,'Site 5'!$B$13:$B$172,0))</f>
        <v>#N/A</v>
      </c>
      <c r="I83" s="218" t="e">
        <f t="shared" si="0"/>
        <v>#N/A</v>
      </c>
    </row>
    <row r="84" spans="1:9" ht="35.1" customHeight="1">
      <c r="A84" s="319">
        <v>8</v>
      </c>
      <c r="B84" s="219">
        <f>+'Site 5'!$B$41</f>
        <v>0</v>
      </c>
      <c r="C84" s="220" t="str">
        <f>+'Site 5'!$C$11</f>
        <v>Site 5</v>
      </c>
      <c r="D84" s="421" t="e">
        <f>INDEX('Site 5'!$C$13:$C$172,MATCH('- MASTER -'!B84,'Site 5'!$B$13:$B$172,0))</f>
        <v>#N/A</v>
      </c>
      <c r="E84" s="220" t="s">
        <v>17</v>
      </c>
      <c r="F84" s="418" t="e">
        <f>INDEX('Site 5'!$I$13:$I$172,(MATCH('- MASTER -'!B84,'Site 5'!$B$13:$B$172,0)))</f>
        <v>#N/A</v>
      </c>
      <c r="G84" s="389"/>
      <c r="H84" s="214" t="e">
        <f>INDEX('Site 5'!$J$13:$J$172,MATCH('- MASTER -'!B84,'Site 5'!$B$13:$B$172,0))</f>
        <v>#N/A</v>
      </c>
      <c r="I84" s="218" t="e">
        <f t="shared" si="0"/>
        <v>#N/A</v>
      </c>
    </row>
    <row r="85" spans="1:9" ht="35.1" customHeight="1">
      <c r="A85" s="319">
        <v>9</v>
      </c>
      <c r="B85" s="219">
        <f>+'Site 5'!$B$45</f>
        <v>0</v>
      </c>
      <c r="C85" s="220" t="str">
        <f>+'Site 5'!$C$11</f>
        <v>Site 5</v>
      </c>
      <c r="D85" s="421" t="e">
        <f>INDEX('Site 5'!$C$13:$C$172,MATCH('- MASTER -'!B85,'Site 5'!$B$13:$B$172,0))</f>
        <v>#N/A</v>
      </c>
      <c r="E85" s="220" t="s">
        <v>17</v>
      </c>
      <c r="F85" s="418" t="e">
        <f>INDEX('Site 5'!$I$13:$I$172,(MATCH('- MASTER -'!B85,'Site 5'!$B$13:$B$172,0)))</f>
        <v>#N/A</v>
      </c>
      <c r="G85" s="389"/>
      <c r="H85" s="214" t="e">
        <f>INDEX('Site 5'!$J$13:$J$172,MATCH('- MASTER -'!B85,'Site 5'!$B$13:$B$172,0))</f>
        <v>#N/A</v>
      </c>
      <c r="I85" s="218" t="e">
        <f t="shared" si="0"/>
        <v>#N/A</v>
      </c>
    </row>
    <row r="86" spans="1:9" ht="35.1" customHeight="1">
      <c r="A86" s="319">
        <v>10</v>
      </c>
      <c r="B86" s="219">
        <f>+'Site 5'!$B$49</f>
        <v>0</v>
      </c>
      <c r="C86" s="220" t="str">
        <f>+'Site 5'!$C$11</f>
        <v>Site 5</v>
      </c>
      <c r="D86" s="421" t="e">
        <f>INDEX('Site 5'!$C$13:$C$172,MATCH('- MASTER -'!B86,'Site 5'!$B$13:$B$172,0))</f>
        <v>#N/A</v>
      </c>
      <c r="E86" s="220" t="s">
        <v>17</v>
      </c>
      <c r="F86" s="418" t="e">
        <f>INDEX('Site 5'!$I$13:$I$172,(MATCH('- MASTER -'!B86,'Site 5'!$B$13:$B$172,0)))</f>
        <v>#N/A</v>
      </c>
      <c r="G86" s="389"/>
      <c r="H86" s="214" t="e">
        <f>INDEX('Site 5'!$J$13:$J$172,MATCH('- MASTER -'!B86,'Site 5'!$B$13:$B$172,0))</f>
        <v>#N/A</v>
      </c>
      <c r="I86" s="218" t="e">
        <f t="shared" si="0"/>
        <v>#N/A</v>
      </c>
    </row>
    <row r="87" spans="1:9" ht="35.1" customHeight="1">
      <c r="A87" s="319">
        <v>11</v>
      </c>
      <c r="B87" s="219">
        <f>+'Site 5'!$B$53</f>
        <v>0</v>
      </c>
      <c r="C87" s="220" t="str">
        <f>+'Site 5'!$C$11</f>
        <v>Site 5</v>
      </c>
      <c r="D87" s="421" t="e">
        <f>INDEX('Site 5'!$C$13:$C$172,MATCH('- MASTER -'!B87,'Site 5'!$B$13:$B$172,0))</f>
        <v>#N/A</v>
      </c>
      <c r="E87" s="220" t="s">
        <v>17</v>
      </c>
      <c r="F87" s="418" t="e">
        <f>INDEX('Site 5'!$I$13:$I$172,(MATCH('- MASTER -'!B87,'Site 5'!$B$13:$B$172,0)))</f>
        <v>#N/A</v>
      </c>
      <c r="G87" s="389"/>
      <c r="H87" s="214" t="e">
        <f>INDEX('Site 5'!$J$13:$J$172,MATCH('- MASTER -'!B87,'Site 5'!$B$13:$B$172,0))</f>
        <v>#N/A</v>
      </c>
      <c r="I87" s="218" t="e">
        <f t="shared" si="0"/>
        <v>#N/A</v>
      </c>
    </row>
    <row r="88" spans="1:9" ht="35.1" customHeight="1">
      <c r="A88" s="319">
        <v>12</v>
      </c>
      <c r="B88" s="219">
        <f>+'Site 5'!$B$57</f>
        <v>0</v>
      </c>
      <c r="C88" s="220" t="str">
        <f>+'Site 5'!$C$11</f>
        <v>Site 5</v>
      </c>
      <c r="D88" s="421" t="e">
        <f>INDEX('Site 5'!$C$13:$C$172,MATCH('- MASTER -'!B88,'Site 5'!$B$13:$B$172,0))</f>
        <v>#N/A</v>
      </c>
      <c r="E88" s="220" t="s">
        <v>17</v>
      </c>
      <c r="F88" s="418" t="e">
        <f>INDEX('Site 5'!$I$13:$I$172,(MATCH('- MASTER -'!B88,'Site 5'!$B$13:$B$172,0)))</f>
        <v>#N/A</v>
      </c>
      <c r="G88" s="389"/>
      <c r="H88" s="214" t="e">
        <f>INDEX('Site 5'!$J$13:$J$172,MATCH('- MASTER -'!B88,'Site 5'!$B$13:$B$172,0))</f>
        <v>#N/A</v>
      </c>
      <c r="I88" s="218" t="e">
        <f t="shared" si="0"/>
        <v>#N/A</v>
      </c>
    </row>
    <row r="89" spans="1:9" ht="35.1" customHeight="1">
      <c r="A89" s="319">
        <v>13</v>
      </c>
      <c r="B89" s="219">
        <f>+'Site 5'!$B$61</f>
        <v>0</v>
      </c>
      <c r="C89" s="220" t="str">
        <f>+'Site 5'!$C$11</f>
        <v>Site 5</v>
      </c>
      <c r="D89" s="421" t="e">
        <f>INDEX('Site 5'!$C$13:$C$172,MATCH('- MASTER -'!B89,'Site 5'!$B$13:$B$172,0))</f>
        <v>#N/A</v>
      </c>
      <c r="E89" s="220" t="s">
        <v>17</v>
      </c>
      <c r="F89" s="418" t="e">
        <f>INDEX('Site 5'!$I$13:$I$172,(MATCH('- MASTER -'!B89,'Site 5'!$B$13:$B$172,0)))</f>
        <v>#N/A</v>
      </c>
      <c r="G89" s="389"/>
      <c r="H89" s="214" t="e">
        <f>INDEX('Site 5'!$J$13:$J$172,MATCH('- MASTER -'!B89,'Site 5'!$B$13:$B$172,0))</f>
        <v>#N/A</v>
      </c>
      <c r="I89" s="218" t="e">
        <f t="shared" si="0"/>
        <v>#N/A</v>
      </c>
    </row>
    <row r="90" spans="1:9" ht="35.1" customHeight="1">
      <c r="A90" s="319">
        <v>14</v>
      </c>
      <c r="B90" s="219">
        <f>+'Site 5'!$B$65</f>
        <v>0</v>
      </c>
      <c r="C90" s="220" t="str">
        <f>+'Site 5'!$C$11</f>
        <v>Site 5</v>
      </c>
      <c r="D90" s="421" t="e">
        <f>INDEX('Site 5'!$C$13:$C$172,MATCH('- MASTER -'!B90,'Site 5'!$B$13:$B$172,0))</f>
        <v>#N/A</v>
      </c>
      <c r="E90" s="220" t="s">
        <v>17</v>
      </c>
      <c r="F90" s="418" t="e">
        <f>INDEX('Site 5'!$I$13:$I$172,(MATCH('- MASTER -'!B90,'Site 5'!$B$13:$B$172,0)))</f>
        <v>#N/A</v>
      </c>
      <c r="G90" s="389"/>
      <c r="H90" s="214" t="e">
        <f>INDEX('Site 5'!$J$13:$J$172,MATCH('- MASTER -'!B90,'Site 5'!$B$13:$B$172,0))</f>
        <v>#N/A</v>
      </c>
      <c r="I90" s="218" t="e">
        <f t="shared" si="0"/>
        <v>#N/A</v>
      </c>
    </row>
    <row r="91" spans="1:9" ht="35.1" customHeight="1">
      <c r="A91" s="319">
        <v>15</v>
      </c>
      <c r="B91" s="219">
        <f>+'Site 5'!$B$69</f>
        <v>0</v>
      </c>
      <c r="C91" s="220" t="str">
        <f>+'Site 5'!$C$11</f>
        <v>Site 5</v>
      </c>
      <c r="D91" s="421" t="e">
        <f>INDEX('Site 5'!$C$13:$C$172,MATCH('- MASTER -'!B91,'Site 5'!$B$13:$B$172,0))</f>
        <v>#N/A</v>
      </c>
      <c r="E91" s="220" t="s">
        <v>17</v>
      </c>
      <c r="F91" s="418" t="e">
        <f>INDEX('Site 5'!$I$13:$I$172,(MATCH('- MASTER -'!B91,'Site 5'!$B$13:$B$172,0)))</f>
        <v>#N/A</v>
      </c>
      <c r="G91" s="389"/>
      <c r="H91" s="214" t="e">
        <f>INDEX('Site 5'!$J$13:$J$172,MATCH('- MASTER -'!B91,'Site 5'!$B$13:$B$172,0))</f>
        <v>#N/A</v>
      </c>
      <c r="I91" s="218" t="e">
        <f t="shared" si="0"/>
        <v>#N/A</v>
      </c>
    </row>
    <row r="92" spans="1:9" ht="35.1" customHeight="1">
      <c r="A92" s="319"/>
      <c r="B92" s="219"/>
      <c r="C92" s="220"/>
      <c r="D92" s="421"/>
      <c r="E92" s="220"/>
      <c r="F92" s="314"/>
      <c r="G92" s="389"/>
      <c r="H92" s="214"/>
      <c r="I92" s="218"/>
    </row>
    <row r="93" spans="1:9" ht="35.1" customHeight="1">
      <c r="A93" s="319">
        <v>1</v>
      </c>
      <c r="B93" s="219">
        <f>+'Site 6'!$B$13</f>
        <v>0</v>
      </c>
      <c r="C93" s="315" t="str">
        <f>+'Site 6'!$C$11</f>
        <v>Site 6</v>
      </c>
      <c r="D93" s="421" t="e">
        <f>INDEX('Site 6'!$C$13:$C$172,MATCH('- MASTER -'!B93,'Site 6'!$B$13:$B$172,0))</f>
        <v>#N/A</v>
      </c>
      <c r="E93" s="220" t="s">
        <v>17</v>
      </c>
      <c r="F93" s="418" t="e">
        <f>INDEX('Site 6'!$I$13:$I$172,(MATCH('- MASTER -'!B93,'Site 6'!$B$13:$B$172,0)))</f>
        <v>#N/A</v>
      </c>
      <c r="G93" s="389"/>
      <c r="H93" s="214" t="e">
        <f>INDEX('Site 6'!$J$13:$J$172,MATCH('- MASTER -'!B93,'Site 6'!$B$13:$B$172,0))</f>
        <v>#N/A</v>
      </c>
      <c r="I93" s="218" t="e">
        <f t="shared" si="0"/>
        <v>#N/A</v>
      </c>
    </row>
    <row r="94" spans="1:9" ht="35.1" customHeight="1">
      <c r="A94" s="319">
        <v>2</v>
      </c>
      <c r="B94" s="219">
        <f>+'Site 6'!$B$17</f>
        <v>0</v>
      </c>
      <c r="C94" s="220" t="str">
        <f>+'Site 6'!$C$11</f>
        <v>Site 6</v>
      </c>
      <c r="D94" s="421" t="e">
        <f>INDEX('Site 6'!$C$13:$C$172,MATCH('- MASTER -'!B94,'Site 6'!$B$13:$B$172,0))</f>
        <v>#N/A</v>
      </c>
      <c r="E94" s="220" t="s">
        <v>17</v>
      </c>
      <c r="F94" s="418" t="e">
        <f>INDEX('Site 6'!$I$13:$I$172,(MATCH('- MASTER -'!B94,'Site 6'!$B$13:$B$172,0)))</f>
        <v>#N/A</v>
      </c>
      <c r="G94" s="389"/>
      <c r="H94" s="214" t="e">
        <f>INDEX('Site 6'!$J$13:$J$172,MATCH('- MASTER -'!B94,'Site 6'!$B$13:$B$172,0))</f>
        <v>#N/A</v>
      </c>
      <c r="I94" s="218" t="e">
        <f t="shared" si="0"/>
        <v>#N/A</v>
      </c>
    </row>
    <row r="95" spans="1:9" ht="35.1" customHeight="1">
      <c r="A95" s="319">
        <v>3</v>
      </c>
      <c r="B95" s="219">
        <f>+'Site 6'!$B$21</f>
        <v>0</v>
      </c>
      <c r="C95" s="220" t="str">
        <f>+'Site 6'!$C$11</f>
        <v>Site 6</v>
      </c>
      <c r="D95" s="421" t="e">
        <f>INDEX('Site 6'!$C$13:$C$172,MATCH('- MASTER -'!B95,'Site 6'!$B$13:$B$172,0))</f>
        <v>#N/A</v>
      </c>
      <c r="E95" s="220" t="s">
        <v>17</v>
      </c>
      <c r="F95" s="418" t="e">
        <f>INDEX('Site 6'!$I$13:$I$172,(MATCH('- MASTER -'!B95,'Site 6'!$B$13:$B$172,0)))</f>
        <v>#N/A</v>
      </c>
      <c r="G95" s="389"/>
      <c r="H95" s="214" t="e">
        <f>INDEX('Site 6'!$J$13:$J$172,MATCH('- MASTER -'!B95,'Site 6'!$B$13:$B$172,0))</f>
        <v>#N/A</v>
      </c>
      <c r="I95" s="218" t="e">
        <f t="shared" si="0"/>
        <v>#N/A</v>
      </c>
    </row>
    <row r="96" spans="1:9" ht="35.1" customHeight="1">
      <c r="A96" s="319">
        <v>4</v>
      </c>
      <c r="B96" s="219">
        <f>+'Site 6'!$B$25</f>
        <v>0</v>
      </c>
      <c r="C96" s="220" t="str">
        <f>+'Site 6'!$C$11</f>
        <v>Site 6</v>
      </c>
      <c r="D96" s="421" t="e">
        <f>INDEX('Site 6'!$C$13:$C$172,MATCH('- MASTER -'!B96,'Site 6'!$B$13:$B$172,0))</f>
        <v>#N/A</v>
      </c>
      <c r="E96" s="220" t="s">
        <v>17</v>
      </c>
      <c r="F96" s="418" t="e">
        <f>INDEX('Site 6'!$I$13:$I$172,(MATCH('- MASTER -'!B96,'Site 6'!$B$13:$B$172,0)))</f>
        <v>#N/A</v>
      </c>
      <c r="G96" s="389"/>
      <c r="H96" s="214" t="e">
        <f>INDEX('Site 6'!$J$13:$J$172,MATCH('- MASTER -'!B96,'Site 6'!$B$13:$B$172,0))</f>
        <v>#N/A</v>
      </c>
      <c r="I96" s="218" t="e">
        <f t="shared" si="0"/>
        <v>#N/A</v>
      </c>
    </row>
    <row r="97" spans="1:9" ht="35.1" customHeight="1">
      <c r="A97" s="319">
        <v>5</v>
      </c>
      <c r="B97" s="219">
        <f>+'Site 6'!$B$29</f>
        <v>0</v>
      </c>
      <c r="C97" s="220" t="str">
        <f>+'Site 6'!$C$11</f>
        <v>Site 6</v>
      </c>
      <c r="D97" s="421" t="e">
        <f>INDEX('Site 6'!$C$13:$C$172,MATCH('- MASTER -'!B97,'Site 6'!$B$13:$B$172,0))</f>
        <v>#N/A</v>
      </c>
      <c r="E97" s="220" t="s">
        <v>17</v>
      </c>
      <c r="F97" s="418" t="e">
        <f>INDEX('Site 6'!$I$13:$I$172,(MATCH('- MASTER -'!B97,'Site 6'!$B$13:$B$172,0)))</f>
        <v>#N/A</v>
      </c>
      <c r="G97" s="389"/>
      <c r="H97" s="214" t="e">
        <f>INDEX('Site 6'!$J$13:$J$172,MATCH('- MASTER -'!B97,'Site 6'!$B$13:$B$172,0))</f>
        <v>#N/A</v>
      </c>
      <c r="I97" s="218" t="e">
        <f t="shared" si="0"/>
        <v>#N/A</v>
      </c>
    </row>
    <row r="98" spans="1:9" ht="35.1" customHeight="1">
      <c r="A98" s="319">
        <v>6</v>
      </c>
      <c r="B98" s="219">
        <f>+'Site 6'!$B$33</f>
        <v>0</v>
      </c>
      <c r="C98" s="220" t="str">
        <f>+'Site 6'!$C$11</f>
        <v>Site 6</v>
      </c>
      <c r="D98" s="421" t="e">
        <f>INDEX('Site 6'!$C$13:$C$172,MATCH('- MASTER -'!B98,'Site 6'!$B$13:$B$172,0))</f>
        <v>#N/A</v>
      </c>
      <c r="E98" s="220" t="s">
        <v>17</v>
      </c>
      <c r="F98" s="418" t="e">
        <f>INDEX('Site 6'!$I$13:$I$172,(MATCH('- MASTER -'!B98,'Site 6'!$B$13:$B$172,0)))</f>
        <v>#N/A</v>
      </c>
      <c r="G98" s="389"/>
      <c r="H98" s="214" t="e">
        <f>INDEX('Site 6'!$J$13:$J$172,MATCH('- MASTER -'!B98,'Site 6'!$B$13:$B$172,0))</f>
        <v>#N/A</v>
      </c>
      <c r="I98" s="218" t="e">
        <f t="shared" si="0"/>
        <v>#N/A</v>
      </c>
    </row>
    <row r="99" spans="1:9" ht="35.1" customHeight="1">
      <c r="A99" s="319">
        <v>7</v>
      </c>
      <c r="B99" s="219">
        <f>+'Site 6'!$B$37</f>
        <v>0</v>
      </c>
      <c r="C99" s="220" t="str">
        <f>+'Site 6'!$C$11</f>
        <v>Site 6</v>
      </c>
      <c r="D99" s="421" t="e">
        <f>INDEX('Site 6'!$C$13:$C$172,MATCH('- MASTER -'!B99,'Site 6'!$B$13:$B$172,0))</f>
        <v>#N/A</v>
      </c>
      <c r="E99" s="220" t="s">
        <v>17</v>
      </c>
      <c r="F99" s="418" t="e">
        <f>INDEX('Site 6'!$I$13:$I$172,(MATCH('- MASTER -'!B99,'Site 6'!$B$13:$B$172,0)))</f>
        <v>#N/A</v>
      </c>
      <c r="G99" s="389"/>
      <c r="H99" s="214" t="e">
        <f>INDEX('Site 6'!$J$13:$J$172,MATCH('- MASTER -'!B99,'Site 6'!$B$13:$B$172,0))</f>
        <v>#N/A</v>
      </c>
      <c r="I99" s="218" t="e">
        <f t="shared" si="0"/>
        <v>#N/A</v>
      </c>
    </row>
    <row r="100" spans="1:9" ht="35.1" customHeight="1">
      <c r="A100" s="319">
        <v>8</v>
      </c>
      <c r="B100" s="219">
        <f>+'Site 6'!$B$41</f>
        <v>0</v>
      </c>
      <c r="C100" s="220" t="str">
        <f>+'Site 6'!$C$11</f>
        <v>Site 6</v>
      </c>
      <c r="D100" s="421" t="e">
        <f>INDEX('Site 6'!$C$13:$C$172,MATCH('- MASTER -'!B100,'Site 6'!$B$13:$B$172,0))</f>
        <v>#N/A</v>
      </c>
      <c r="E100" s="220" t="s">
        <v>17</v>
      </c>
      <c r="F100" s="418" t="e">
        <f>INDEX('Site 6'!$I$13:$I$172,(MATCH('- MASTER -'!B100,'Site 6'!$B$13:$B$172,0)))</f>
        <v>#N/A</v>
      </c>
      <c r="G100" s="389"/>
      <c r="H100" s="214" t="e">
        <f>INDEX('Site 6'!$J$13:$J$172,MATCH('- MASTER -'!B100,'Site 6'!$B$13:$B$172,0))</f>
        <v>#N/A</v>
      </c>
      <c r="I100" s="218" t="e">
        <f t="shared" si="0"/>
        <v>#N/A</v>
      </c>
    </row>
    <row r="101" spans="1:9" ht="35.1" customHeight="1">
      <c r="A101" s="319">
        <v>9</v>
      </c>
      <c r="B101" s="219">
        <f>+'Site 6'!$B$45</f>
        <v>0</v>
      </c>
      <c r="C101" s="220" t="str">
        <f>+'Site 6'!$C$11</f>
        <v>Site 6</v>
      </c>
      <c r="D101" s="421" t="e">
        <f>INDEX('Site 6'!$C$13:$C$172,MATCH('- MASTER -'!B101,'Site 6'!$B$13:$B$172,0))</f>
        <v>#N/A</v>
      </c>
      <c r="E101" s="220" t="s">
        <v>17</v>
      </c>
      <c r="F101" s="418" t="e">
        <f>INDEX('Site 6'!$I$13:$I$172,(MATCH('- MASTER -'!B101,'Site 6'!$B$13:$B$172,0)))</f>
        <v>#N/A</v>
      </c>
      <c r="G101" s="389"/>
      <c r="H101" s="214" t="e">
        <f>INDEX('Site 6'!$J$13:$J$172,MATCH('- MASTER -'!B101,'Site 6'!$B$13:$B$172,0))</f>
        <v>#N/A</v>
      </c>
      <c r="I101" s="218" t="e">
        <f t="shared" si="0"/>
        <v>#N/A</v>
      </c>
    </row>
    <row r="102" spans="1:9" ht="35.1" customHeight="1">
      <c r="A102" s="319">
        <v>10</v>
      </c>
      <c r="B102" s="219">
        <f>+'Site 6'!$B$49</f>
        <v>0</v>
      </c>
      <c r="C102" s="220" t="str">
        <f>+'Site 6'!$C$11</f>
        <v>Site 6</v>
      </c>
      <c r="D102" s="421" t="e">
        <f>INDEX('Site 6'!$C$13:$C$172,MATCH('- MASTER -'!B102,'Site 6'!$B$13:$B$172,0))</f>
        <v>#N/A</v>
      </c>
      <c r="E102" s="220" t="s">
        <v>17</v>
      </c>
      <c r="F102" s="418" t="e">
        <f>INDEX('Site 6'!$I$13:$I$172,(MATCH('- MASTER -'!B102,'Site 6'!$B$13:$B$172,0)))</f>
        <v>#N/A</v>
      </c>
      <c r="G102" s="389"/>
      <c r="H102" s="214" t="e">
        <f>INDEX('Site 6'!$J$13:$J$172,MATCH('- MASTER -'!B102,'Site 6'!$B$13:$B$172,0))</f>
        <v>#N/A</v>
      </c>
      <c r="I102" s="218" t="e">
        <f t="shared" si="0"/>
        <v>#N/A</v>
      </c>
    </row>
    <row r="103" spans="1:9" ht="35.1" customHeight="1">
      <c r="A103" s="319">
        <v>11</v>
      </c>
      <c r="B103" s="219">
        <f>+'Site 6'!$B$53</f>
        <v>0</v>
      </c>
      <c r="C103" s="220" t="str">
        <f>+'Site 6'!$C$11</f>
        <v>Site 6</v>
      </c>
      <c r="D103" s="421" t="e">
        <f>INDEX('Site 6'!$C$13:$C$172,MATCH('- MASTER -'!B103,'Site 6'!$B$13:$B$172,0))</f>
        <v>#N/A</v>
      </c>
      <c r="E103" s="220" t="s">
        <v>17</v>
      </c>
      <c r="F103" s="418" t="e">
        <f>INDEX('Site 6'!$I$13:$I$172,(MATCH('- MASTER -'!B103,'Site 6'!$B$13:$B$172,0)))</f>
        <v>#N/A</v>
      </c>
      <c r="G103" s="389"/>
      <c r="H103" s="214" t="e">
        <f>INDEX('Site 6'!$J$13:$J$172,MATCH('- MASTER -'!B103,'Site 6'!$B$13:$B$172,0))</f>
        <v>#N/A</v>
      </c>
      <c r="I103" s="218" t="e">
        <f t="shared" ref="I103:I107" si="4">ROUND(H103,0)</f>
        <v>#N/A</v>
      </c>
    </row>
    <row r="104" spans="1:9" ht="35.1" customHeight="1">
      <c r="A104" s="319">
        <v>12</v>
      </c>
      <c r="B104" s="219">
        <f>+'Site 6'!$B$57</f>
        <v>0</v>
      </c>
      <c r="C104" s="220" t="str">
        <f>+'Site 6'!$C$11</f>
        <v>Site 6</v>
      </c>
      <c r="D104" s="421" t="e">
        <f>INDEX('Site 6'!$C$13:$C$172,MATCH('- MASTER -'!B104,'Site 6'!$B$13:$B$172,0))</f>
        <v>#N/A</v>
      </c>
      <c r="E104" s="220" t="s">
        <v>17</v>
      </c>
      <c r="F104" s="418" t="e">
        <f>INDEX('Site 6'!$I$13:$I$172,(MATCH('- MASTER -'!B104,'Site 6'!$B$13:$B$172,0)))</f>
        <v>#N/A</v>
      </c>
      <c r="G104" s="389"/>
      <c r="H104" s="214" t="e">
        <f>INDEX('Site 6'!$J$13:$J$172,MATCH('- MASTER -'!B104,'Site 6'!$B$13:$B$172,0))</f>
        <v>#N/A</v>
      </c>
      <c r="I104" s="218" t="e">
        <f t="shared" si="4"/>
        <v>#N/A</v>
      </c>
    </row>
    <row r="105" spans="1:9" ht="35.1" customHeight="1">
      <c r="A105" s="319">
        <v>13</v>
      </c>
      <c r="B105" s="219">
        <f>+'Site 6'!$B$61</f>
        <v>0</v>
      </c>
      <c r="C105" s="220" t="str">
        <f>+'Site 6'!$C$11</f>
        <v>Site 6</v>
      </c>
      <c r="D105" s="421" t="e">
        <f>INDEX('Site 6'!$C$13:$C$172,MATCH('- MASTER -'!B105,'Site 6'!$B$13:$B$172,0))</f>
        <v>#N/A</v>
      </c>
      <c r="E105" s="220" t="s">
        <v>17</v>
      </c>
      <c r="F105" s="418" t="e">
        <f>INDEX('Site 6'!$I$13:$I$172,(MATCH('- MASTER -'!B105,'Site 6'!$B$13:$B$172,0)))</f>
        <v>#N/A</v>
      </c>
      <c r="G105" s="389"/>
      <c r="H105" s="214" t="e">
        <f>INDEX('Site 6'!$J$13:$J$172,MATCH('- MASTER -'!B105,'Site 6'!$B$13:$B$172,0))</f>
        <v>#N/A</v>
      </c>
      <c r="I105" s="218" t="e">
        <f t="shared" si="4"/>
        <v>#N/A</v>
      </c>
    </row>
    <row r="106" spans="1:9" ht="35.1" customHeight="1">
      <c r="A106" s="319">
        <v>14</v>
      </c>
      <c r="B106" s="219">
        <f>+'Site 6'!$B$65</f>
        <v>0</v>
      </c>
      <c r="C106" s="220" t="str">
        <f>+'Site 6'!$C$11</f>
        <v>Site 6</v>
      </c>
      <c r="D106" s="421" t="e">
        <f>INDEX('Site 6'!$C$13:$C$172,MATCH('- MASTER -'!B106,'Site 6'!$B$13:$B$172,0))</f>
        <v>#N/A</v>
      </c>
      <c r="E106" s="220" t="s">
        <v>17</v>
      </c>
      <c r="F106" s="418" t="e">
        <f>INDEX('Site 6'!$I$13:$I$172,(MATCH('- MASTER -'!B106,'Site 6'!$B$13:$B$172,0)))</f>
        <v>#N/A</v>
      </c>
      <c r="G106" s="389"/>
      <c r="H106" s="214" t="e">
        <f>INDEX('Site 6'!$J$13:$J$172,MATCH('- MASTER -'!B106,'Site 6'!$B$13:$B$172,0))</f>
        <v>#N/A</v>
      </c>
      <c r="I106" s="218" t="e">
        <f t="shared" si="4"/>
        <v>#N/A</v>
      </c>
    </row>
    <row r="107" spans="1:9" ht="35.1" customHeight="1">
      <c r="A107" s="319">
        <v>15</v>
      </c>
      <c r="B107" s="219">
        <f>+'Site 6'!$B$69</f>
        <v>0</v>
      </c>
      <c r="C107" s="220" t="str">
        <f>+'Site 6'!$C$11</f>
        <v>Site 6</v>
      </c>
      <c r="D107" s="421" t="e">
        <f>INDEX('Site 6'!$C$13:$C$172,MATCH('- MASTER -'!B107,'Site 6'!$B$13:$B$172,0))</f>
        <v>#N/A</v>
      </c>
      <c r="E107" s="220" t="s">
        <v>17</v>
      </c>
      <c r="F107" s="418" t="e">
        <f>INDEX('Site 6'!$I$13:$I$172,(MATCH('- MASTER -'!B107,'Site 6'!$B$13:$B$172,0)))</f>
        <v>#N/A</v>
      </c>
      <c r="G107" s="389"/>
      <c r="H107" s="214" t="e">
        <f>INDEX('Site 6'!$J$13:$J$172,MATCH('- MASTER -'!B107,'Site 6'!$B$13:$B$172,0))</f>
        <v>#N/A</v>
      </c>
      <c r="I107" s="218" t="e">
        <f t="shared" si="4"/>
        <v>#N/A</v>
      </c>
    </row>
    <row r="108" spans="1:9" ht="35.1" customHeight="1">
      <c r="A108" s="319"/>
      <c r="B108" s="219"/>
      <c r="C108" s="220"/>
      <c r="D108" s="421"/>
      <c r="E108" s="220"/>
      <c r="F108" s="314"/>
      <c r="G108" s="389"/>
      <c r="H108" s="214"/>
      <c r="I108" s="218">
        <f t="shared" si="0"/>
        <v>0</v>
      </c>
    </row>
    <row r="109" spans="1:9" ht="35.1" customHeight="1">
      <c r="A109" s="319">
        <v>1</v>
      </c>
      <c r="B109" s="219">
        <f>+'Site 7'!$B$13</f>
        <v>0</v>
      </c>
      <c r="C109" s="315" t="str">
        <f>+'Site 7'!$C$11</f>
        <v>Site 7</v>
      </c>
      <c r="D109" s="421" t="e">
        <f>INDEX('Site 7'!$C$13:$C$172,MATCH('- MASTER -'!B109,'Site 7'!$B$13:$B$172,0))</f>
        <v>#N/A</v>
      </c>
      <c r="E109" s="220" t="s">
        <v>17</v>
      </c>
      <c r="F109" s="418" t="e">
        <f>INDEX('Site 7'!$I$13:$I$172,(MATCH('- MASTER -'!B109,'Site 7'!$B$13:$B$172,0)))</f>
        <v>#N/A</v>
      </c>
      <c r="G109" s="389"/>
      <c r="H109" s="214" t="e">
        <f>INDEX('Site 7'!$J$13:$J$172,MATCH('- MASTER -'!B109,'Site 7'!$B$13:$B$172,0))</f>
        <v>#N/A</v>
      </c>
      <c r="I109" s="218" t="e">
        <f t="shared" si="0"/>
        <v>#N/A</v>
      </c>
    </row>
    <row r="110" spans="1:9" ht="35.1" customHeight="1">
      <c r="A110" s="319">
        <v>2</v>
      </c>
      <c r="B110" s="219">
        <f>+'Site 7'!$B$17</f>
        <v>0</v>
      </c>
      <c r="C110" s="220" t="str">
        <f>+'Site 7'!$C$11</f>
        <v>Site 7</v>
      </c>
      <c r="D110" s="421" t="e">
        <f>INDEX('Site 7'!$C$13:$C$172,MATCH('- MASTER -'!B110,'Site 7'!$B$13:$B$172,0))</f>
        <v>#N/A</v>
      </c>
      <c r="E110" s="220" t="s">
        <v>17</v>
      </c>
      <c r="F110" s="418" t="e">
        <f>INDEX('Site 7'!$I$13:$I$172,(MATCH('- MASTER -'!B110,'Site 7'!$B$13:$B$172,0)))</f>
        <v>#N/A</v>
      </c>
      <c r="G110" s="389"/>
      <c r="H110" s="214" t="e">
        <f>INDEX('Site 7'!$J$13:$J$172,MATCH('- MASTER -'!B110,'Site 7'!$B$13:$B$172,0))</f>
        <v>#N/A</v>
      </c>
      <c r="I110" s="218" t="e">
        <f t="shared" si="0"/>
        <v>#N/A</v>
      </c>
    </row>
    <row r="111" spans="1:9" ht="35.1" customHeight="1">
      <c r="A111" s="319">
        <v>3</v>
      </c>
      <c r="B111" s="219">
        <f>+'Site 7'!$B$21</f>
        <v>0</v>
      </c>
      <c r="C111" s="220" t="str">
        <f>+'Site 7'!$C$11</f>
        <v>Site 7</v>
      </c>
      <c r="D111" s="421" t="e">
        <f>INDEX('Site 7'!$C$13:$C$172,MATCH('- MASTER -'!B111,'Site 7'!$B$13:$B$172,0))</f>
        <v>#N/A</v>
      </c>
      <c r="E111" s="220" t="s">
        <v>17</v>
      </c>
      <c r="F111" s="418" t="e">
        <f>INDEX('Site 7'!$I$13:$I$172,(MATCH('- MASTER -'!B111,'Site 7'!$B$13:$B$172,0)))</f>
        <v>#N/A</v>
      </c>
      <c r="G111" s="389"/>
      <c r="H111" s="214" t="e">
        <f>INDEX('Site 7'!$J$13:$J$172,MATCH('- MASTER -'!B111,'Site 7'!$B$13:$B$172,0))</f>
        <v>#N/A</v>
      </c>
      <c r="I111" s="218" t="e">
        <f t="shared" si="0"/>
        <v>#N/A</v>
      </c>
    </row>
    <row r="112" spans="1:9" ht="35.1" customHeight="1">
      <c r="A112" s="319">
        <v>4</v>
      </c>
      <c r="B112" s="219">
        <f>+'Site 7'!$B$25</f>
        <v>0</v>
      </c>
      <c r="C112" s="220" t="str">
        <f>+'Site 7'!$C$11</f>
        <v>Site 7</v>
      </c>
      <c r="D112" s="421" t="e">
        <f>INDEX('Site 7'!$C$13:$C$172,MATCH('- MASTER -'!B112,'Site 7'!$B$13:$B$172,0))</f>
        <v>#N/A</v>
      </c>
      <c r="E112" s="220" t="s">
        <v>17</v>
      </c>
      <c r="F112" s="418" t="e">
        <f>INDEX('Site 7'!$I$13:$I$172,(MATCH('- MASTER -'!B112,'Site 7'!$B$13:$B$172,0)))</f>
        <v>#N/A</v>
      </c>
      <c r="G112" s="389"/>
      <c r="H112" s="214" t="e">
        <f>INDEX('Site 7'!$J$13:$J$172,MATCH('- MASTER -'!B112,'Site 7'!$B$13:$B$172,0))</f>
        <v>#N/A</v>
      </c>
      <c r="I112" s="218" t="e">
        <f t="shared" si="0"/>
        <v>#N/A</v>
      </c>
    </row>
    <row r="113" spans="1:9" ht="35.1" customHeight="1">
      <c r="A113" s="319">
        <v>5</v>
      </c>
      <c r="B113" s="219">
        <f>+'Site 7'!$B$29</f>
        <v>0</v>
      </c>
      <c r="C113" s="220" t="str">
        <f>+'Site 7'!$C$11</f>
        <v>Site 7</v>
      </c>
      <c r="D113" s="421" t="e">
        <f>INDEX('Site 7'!$C$13:$C$172,MATCH('- MASTER -'!B113,'Site 7'!$B$13:$B$172,0))</f>
        <v>#N/A</v>
      </c>
      <c r="E113" s="220" t="s">
        <v>17</v>
      </c>
      <c r="F113" s="418" t="e">
        <f>INDEX('Site 7'!$I$13:$I$172,(MATCH('- MASTER -'!B113,'Site 7'!$B$13:$B$172,0)))</f>
        <v>#N/A</v>
      </c>
      <c r="G113" s="389"/>
      <c r="H113" s="214" t="e">
        <f>INDEX('Site 7'!$J$13:$J$172,MATCH('- MASTER -'!B113,'Site 7'!$B$13:$B$172,0))</f>
        <v>#N/A</v>
      </c>
      <c r="I113" s="218" t="e">
        <f t="shared" si="0"/>
        <v>#N/A</v>
      </c>
    </row>
    <row r="114" spans="1:9" ht="35.1" customHeight="1">
      <c r="A114" s="319">
        <v>6</v>
      </c>
      <c r="B114" s="219">
        <f>+'Site 7'!$B$33</f>
        <v>0</v>
      </c>
      <c r="C114" s="220" t="str">
        <f>+'Site 7'!$C$11</f>
        <v>Site 7</v>
      </c>
      <c r="D114" s="421" t="e">
        <f>INDEX('Site 7'!$C$13:$C$172,MATCH('- MASTER -'!B114,'Site 7'!$B$13:$B$172,0))</f>
        <v>#N/A</v>
      </c>
      <c r="E114" s="220" t="s">
        <v>17</v>
      </c>
      <c r="F114" s="418" t="e">
        <f>INDEX('Site 7'!$I$13:$I$172,(MATCH('- MASTER -'!B114,'Site 7'!$B$13:$B$172,0)))</f>
        <v>#N/A</v>
      </c>
      <c r="G114" s="389"/>
      <c r="H114" s="214" t="e">
        <f>INDEX('Site 7'!$J$13:$J$172,MATCH('- MASTER -'!B114,'Site 7'!$B$13:$B$172,0))</f>
        <v>#N/A</v>
      </c>
      <c r="I114" s="218" t="e">
        <f t="shared" si="0"/>
        <v>#N/A</v>
      </c>
    </row>
    <row r="115" spans="1:9" ht="35.1" customHeight="1">
      <c r="A115" s="319">
        <v>7</v>
      </c>
      <c r="B115" s="219">
        <f>+'Site 7'!$B$37</f>
        <v>0</v>
      </c>
      <c r="C115" s="220" t="str">
        <f>+'Site 7'!$C$11</f>
        <v>Site 7</v>
      </c>
      <c r="D115" s="421" t="e">
        <f>INDEX('Site 7'!$C$13:$C$172,MATCH('- MASTER -'!B115,'Site 7'!$B$13:$B$172,0))</f>
        <v>#N/A</v>
      </c>
      <c r="E115" s="220" t="s">
        <v>17</v>
      </c>
      <c r="F115" s="418" t="e">
        <f>INDEX('Site 7'!$I$13:$I$172,(MATCH('- MASTER -'!B115,'Site 7'!$B$13:$B$172,0)))</f>
        <v>#N/A</v>
      </c>
      <c r="G115" s="389"/>
      <c r="H115" s="214" t="e">
        <f>INDEX('Site 7'!$J$13:$J$172,MATCH('- MASTER -'!B115,'Site 7'!$B$13:$B$172,0))</f>
        <v>#N/A</v>
      </c>
      <c r="I115" s="218" t="e">
        <f t="shared" si="0"/>
        <v>#N/A</v>
      </c>
    </row>
    <row r="116" spans="1:9" ht="35.1" customHeight="1">
      <c r="A116" s="319">
        <v>8</v>
      </c>
      <c r="B116" s="219">
        <f>+'Site 7'!$B$41</f>
        <v>0</v>
      </c>
      <c r="C116" s="220" t="str">
        <f>+'Site 7'!$C$11</f>
        <v>Site 7</v>
      </c>
      <c r="D116" s="421" t="e">
        <f>INDEX('Site 7'!$C$13:$C$172,MATCH('- MASTER -'!B116,'Site 7'!$B$13:$B$172,0))</f>
        <v>#N/A</v>
      </c>
      <c r="E116" s="220" t="s">
        <v>17</v>
      </c>
      <c r="F116" s="418" t="e">
        <f>INDEX('Site 7'!$I$13:$I$172,(MATCH('- MASTER -'!B116,'Site 7'!$B$13:$B$172,0)))</f>
        <v>#N/A</v>
      </c>
      <c r="G116" s="389"/>
      <c r="H116" s="214" t="e">
        <f>INDEX('Site 7'!$J$13:$J$172,MATCH('- MASTER -'!B116,'Site 7'!$B$13:$B$172,0))</f>
        <v>#N/A</v>
      </c>
      <c r="I116" s="218" t="e">
        <f t="shared" si="0"/>
        <v>#N/A</v>
      </c>
    </row>
    <row r="117" spans="1:9" ht="35.1" customHeight="1">
      <c r="A117" s="319">
        <v>9</v>
      </c>
      <c r="B117" s="219">
        <f>+'Site 7'!$B$45</f>
        <v>0</v>
      </c>
      <c r="C117" s="220" t="str">
        <f>+'Site 7'!$C$11</f>
        <v>Site 7</v>
      </c>
      <c r="D117" s="421" t="e">
        <f>INDEX('Site 7'!$C$13:$C$172,MATCH('- MASTER -'!B117,'Site 7'!$B$13:$B$172,0))</f>
        <v>#N/A</v>
      </c>
      <c r="E117" s="220" t="s">
        <v>17</v>
      </c>
      <c r="F117" s="418" t="e">
        <f>INDEX('Site 7'!$I$13:$I$172,(MATCH('- MASTER -'!B117,'Site 7'!$B$13:$B$172,0)))</f>
        <v>#N/A</v>
      </c>
      <c r="G117" s="389"/>
      <c r="H117" s="214" t="e">
        <f>INDEX('Site 7'!$J$13:$J$172,MATCH('- MASTER -'!B117,'Site 7'!$B$13:$B$172,0))</f>
        <v>#N/A</v>
      </c>
      <c r="I117" s="218" t="e">
        <f t="shared" si="0"/>
        <v>#N/A</v>
      </c>
    </row>
    <row r="118" spans="1:9" ht="35.1" customHeight="1">
      <c r="A118" s="319">
        <v>10</v>
      </c>
      <c r="B118" s="219">
        <f>+'Site 7'!$B$49</f>
        <v>0</v>
      </c>
      <c r="C118" s="220" t="str">
        <f>+'Site 7'!$C$11</f>
        <v>Site 7</v>
      </c>
      <c r="D118" s="421" t="e">
        <f>INDEX('Site 7'!$C$13:$C$172,MATCH('- MASTER -'!B118,'Site 7'!$B$13:$B$172,0))</f>
        <v>#N/A</v>
      </c>
      <c r="E118" s="220" t="s">
        <v>17</v>
      </c>
      <c r="F118" s="418" t="e">
        <f>INDEX('Site 7'!$I$13:$I$172,(MATCH('- MASTER -'!B118,'Site 7'!$B$13:$B$172,0)))</f>
        <v>#N/A</v>
      </c>
      <c r="G118" s="389"/>
      <c r="H118" s="214" t="e">
        <f>INDEX('Site 7'!$J$13:$J$172,MATCH('- MASTER -'!B118,'Site 7'!$B$13:$B$172,0))</f>
        <v>#N/A</v>
      </c>
      <c r="I118" s="218" t="e">
        <f t="shared" ref="I118:I222" si="5">ROUND(H118,0)</f>
        <v>#N/A</v>
      </c>
    </row>
    <row r="119" spans="1:9" ht="35.1" customHeight="1">
      <c r="A119" s="319">
        <v>11</v>
      </c>
      <c r="B119" s="219">
        <f>+'Site 7'!$B$53</f>
        <v>0</v>
      </c>
      <c r="C119" s="220" t="str">
        <f>+'Site 7'!$C$11</f>
        <v>Site 7</v>
      </c>
      <c r="D119" s="421" t="e">
        <f>INDEX('Site 7'!$C$13:$C$172,MATCH('- MASTER -'!B119,'Site 7'!$B$13:$B$172,0))</f>
        <v>#N/A</v>
      </c>
      <c r="E119" s="220" t="s">
        <v>17</v>
      </c>
      <c r="F119" s="418" t="e">
        <f>INDEX('Site 7'!$I$13:$I$172,(MATCH('- MASTER -'!B119,'Site 7'!$B$13:$B$172,0)))</f>
        <v>#N/A</v>
      </c>
      <c r="G119" s="389"/>
      <c r="H119" s="214" t="e">
        <f>INDEX('Site 7'!$J$13:$J$172,MATCH('- MASTER -'!B119,'Site 7'!$B$13:$B$172,0))</f>
        <v>#N/A</v>
      </c>
      <c r="I119" s="218" t="e">
        <f t="shared" si="5"/>
        <v>#N/A</v>
      </c>
    </row>
    <row r="120" spans="1:9" ht="35.1" customHeight="1">
      <c r="A120" s="319">
        <v>12</v>
      </c>
      <c r="B120" s="219">
        <f>+'Site 7'!$B$57</f>
        <v>0</v>
      </c>
      <c r="C120" s="220" t="str">
        <f>+'Site 7'!$C$11</f>
        <v>Site 7</v>
      </c>
      <c r="D120" s="421" t="e">
        <f>INDEX('Site 7'!$C$13:$C$172,MATCH('- MASTER -'!B120,'Site 7'!$B$13:$B$172,0))</f>
        <v>#N/A</v>
      </c>
      <c r="E120" s="220" t="s">
        <v>17</v>
      </c>
      <c r="F120" s="418" t="e">
        <f>INDEX('Site 7'!$I$13:$I$172,(MATCH('- MASTER -'!B120,'Site 7'!$B$13:$B$172,0)))</f>
        <v>#N/A</v>
      </c>
      <c r="G120" s="389"/>
      <c r="H120" s="214" t="e">
        <f>INDEX('Site 7'!$J$13:$J$172,MATCH('- MASTER -'!B120,'Site 7'!$B$13:$B$172,0))</f>
        <v>#N/A</v>
      </c>
      <c r="I120" s="218" t="e">
        <f t="shared" si="5"/>
        <v>#N/A</v>
      </c>
    </row>
    <row r="121" spans="1:9" ht="35.1" customHeight="1">
      <c r="A121" s="319">
        <v>13</v>
      </c>
      <c r="B121" s="219">
        <f>+'Site 7'!$B$61</f>
        <v>0</v>
      </c>
      <c r="C121" s="220" t="str">
        <f>+'Site 7'!$C$11</f>
        <v>Site 7</v>
      </c>
      <c r="D121" s="421" t="e">
        <f>INDEX('Site 7'!$C$13:$C$172,MATCH('- MASTER -'!B121,'Site 7'!$B$13:$B$172,0))</f>
        <v>#N/A</v>
      </c>
      <c r="E121" s="220" t="s">
        <v>17</v>
      </c>
      <c r="F121" s="418" t="e">
        <f>INDEX('Site 7'!$I$13:$I$172,(MATCH('- MASTER -'!B121,'Site 7'!$B$13:$B$172,0)))</f>
        <v>#N/A</v>
      </c>
      <c r="G121" s="389"/>
      <c r="H121" s="214" t="e">
        <f>INDEX('Site 7'!$J$13:$J$172,MATCH('- MASTER -'!B121,'Site 7'!$B$13:$B$172,0))</f>
        <v>#N/A</v>
      </c>
      <c r="I121" s="218" t="e">
        <f t="shared" si="5"/>
        <v>#N/A</v>
      </c>
    </row>
    <row r="122" spans="1:9" ht="35.1" customHeight="1">
      <c r="A122" s="319">
        <v>14</v>
      </c>
      <c r="B122" s="219">
        <f>+'Site 7'!$B$65</f>
        <v>0</v>
      </c>
      <c r="C122" s="220" t="str">
        <f>+'Site 7'!$C$11</f>
        <v>Site 7</v>
      </c>
      <c r="D122" s="421" t="e">
        <f>INDEX('Site 7'!$C$13:$C$172,MATCH('- MASTER -'!B122,'Site 7'!$B$13:$B$172,0))</f>
        <v>#N/A</v>
      </c>
      <c r="E122" s="220" t="s">
        <v>17</v>
      </c>
      <c r="F122" s="418" t="e">
        <f>INDEX('Site 7'!$I$13:$I$172,(MATCH('- MASTER -'!B122,'Site 7'!$B$13:$B$172,0)))</f>
        <v>#N/A</v>
      </c>
      <c r="G122" s="389"/>
      <c r="H122" s="214" t="e">
        <f>INDEX('Site 7'!$J$13:$J$172,MATCH('- MASTER -'!B122,'Site 7'!$B$13:$B$172,0))</f>
        <v>#N/A</v>
      </c>
      <c r="I122" s="218" t="e">
        <f t="shared" si="5"/>
        <v>#N/A</v>
      </c>
    </row>
    <row r="123" spans="1:9" ht="35.1" customHeight="1">
      <c r="A123" s="319">
        <v>15</v>
      </c>
      <c r="B123" s="219">
        <f>+'Site 7'!$B$69</f>
        <v>0</v>
      </c>
      <c r="C123" s="220" t="str">
        <f>+'Site 7'!$C$11</f>
        <v>Site 7</v>
      </c>
      <c r="D123" s="421" t="e">
        <f>INDEX('Site 7'!$C$13:$C$172,MATCH('- MASTER -'!B123,'Site 7'!$B$13:$B$172,0))</f>
        <v>#N/A</v>
      </c>
      <c r="E123" s="220" t="s">
        <v>17</v>
      </c>
      <c r="F123" s="418" t="e">
        <f>INDEX('Site 7'!$I$13:$I$172,(MATCH('- MASTER -'!B123,'Site 7'!$B$13:$B$172,0)))</f>
        <v>#N/A</v>
      </c>
      <c r="G123" s="389"/>
      <c r="H123" s="214" t="e">
        <f>INDEX('Site 7'!$J$13:$J$172,MATCH('- MASTER -'!B123,'Site 7'!$B$13:$B$172,0))</f>
        <v>#N/A</v>
      </c>
      <c r="I123" s="218" t="e">
        <f t="shared" si="5"/>
        <v>#N/A</v>
      </c>
    </row>
    <row r="124" spans="1:9" ht="35.1" customHeight="1">
      <c r="A124" s="319"/>
      <c r="B124" s="219"/>
      <c r="C124" s="220"/>
      <c r="D124" s="421"/>
      <c r="E124" s="220"/>
      <c r="F124" s="314"/>
      <c r="G124" s="389"/>
      <c r="H124" s="214"/>
      <c r="I124" s="218">
        <f t="shared" si="5"/>
        <v>0</v>
      </c>
    </row>
    <row r="125" spans="1:9" ht="35.1" customHeight="1">
      <c r="A125" s="319">
        <v>1</v>
      </c>
      <c r="B125" s="219">
        <f>+'Site 8'!$B$13</f>
        <v>0</v>
      </c>
      <c r="C125" s="315" t="str">
        <f>+'Site 8'!$C$11</f>
        <v>Site 8</v>
      </c>
      <c r="D125" s="421" t="e">
        <f>INDEX('Site 8'!$C$13:$C$172,MATCH('- MASTER -'!B125,'Site 8'!$B$13:$B$172,0))</f>
        <v>#N/A</v>
      </c>
      <c r="E125" s="220" t="s">
        <v>17</v>
      </c>
      <c r="F125" s="418" t="e">
        <f>INDEX('Site 8'!$I$13:$I$172,(MATCH('- MASTER -'!B125,'Site 8'!$B$13:$B$172,0)))</f>
        <v>#N/A</v>
      </c>
      <c r="G125" s="389"/>
      <c r="H125" s="214" t="e">
        <f>INDEX('Site 8'!$J$13:$J$172,MATCH('- MASTER -'!B125,'Site 8'!$B$13:$B$172,0))</f>
        <v>#N/A</v>
      </c>
      <c r="I125" s="218" t="e">
        <f t="shared" si="5"/>
        <v>#N/A</v>
      </c>
    </row>
    <row r="126" spans="1:9" ht="35.1" customHeight="1">
      <c r="A126" s="319">
        <v>2</v>
      </c>
      <c r="B126" s="219">
        <f>+'Site 8'!$B$17</f>
        <v>0</v>
      </c>
      <c r="C126" s="220" t="str">
        <f>+'Site 8'!$C$11</f>
        <v>Site 8</v>
      </c>
      <c r="D126" s="421" t="e">
        <f>INDEX('Site 8'!$C$13:$C$172,MATCH('- MASTER -'!B126,'Site 8'!$B$13:$B$172,0))</f>
        <v>#N/A</v>
      </c>
      <c r="E126" s="220" t="s">
        <v>17</v>
      </c>
      <c r="F126" s="418" t="e">
        <f>INDEX('Site 8'!$I$13:$I$172,(MATCH('- MASTER -'!B126,'Site 8'!$B$13:$B$172,0)))</f>
        <v>#N/A</v>
      </c>
      <c r="G126" s="389"/>
      <c r="H126" s="214" t="e">
        <f>INDEX('Site 8'!$J$13:$J$172,MATCH('- MASTER -'!B126,'Site 8'!$B$13:$B$172,0))</f>
        <v>#N/A</v>
      </c>
      <c r="I126" s="218" t="e">
        <f t="shared" si="5"/>
        <v>#N/A</v>
      </c>
    </row>
    <row r="127" spans="1:9" ht="35.1" customHeight="1">
      <c r="A127" s="319">
        <v>3</v>
      </c>
      <c r="B127" s="219">
        <f>+'Site 8'!$B$21</f>
        <v>0</v>
      </c>
      <c r="C127" s="220" t="str">
        <f>+'Site 8'!$C$11</f>
        <v>Site 8</v>
      </c>
      <c r="D127" s="421" t="e">
        <f>INDEX('Site 8'!$C$13:$C$172,MATCH('- MASTER -'!B127,'Site 8'!$B$13:$B$172,0))</f>
        <v>#N/A</v>
      </c>
      <c r="E127" s="220" t="s">
        <v>17</v>
      </c>
      <c r="F127" s="418" t="e">
        <f>INDEX('Site 8'!$I$13:$I$172,(MATCH('- MASTER -'!B127,'Site 8'!$B$13:$B$172,0)))</f>
        <v>#N/A</v>
      </c>
      <c r="G127" s="389"/>
      <c r="H127" s="214" t="e">
        <f>INDEX('Site 8'!$J$13:$J$172,MATCH('- MASTER -'!B127,'Site 8'!$B$13:$B$172,0))</f>
        <v>#N/A</v>
      </c>
      <c r="I127" s="218" t="e">
        <f t="shared" si="5"/>
        <v>#N/A</v>
      </c>
    </row>
    <row r="128" spans="1:9" ht="35.1" customHeight="1">
      <c r="A128" s="319">
        <v>4</v>
      </c>
      <c r="B128" s="219">
        <f>+'Site 8'!$B$25</f>
        <v>0</v>
      </c>
      <c r="C128" s="220" t="str">
        <f>+'Site 8'!$C$11</f>
        <v>Site 8</v>
      </c>
      <c r="D128" s="421" t="e">
        <f>INDEX('Site 8'!$C$13:$C$172,MATCH('- MASTER -'!B128,'Site 8'!$B$13:$B$172,0))</f>
        <v>#N/A</v>
      </c>
      <c r="E128" s="220" t="s">
        <v>17</v>
      </c>
      <c r="F128" s="418" t="e">
        <f>INDEX('Site 8'!$I$13:$I$172,(MATCH('- MASTER -'!B128,'Site 8'!$B$13:$B$172,0)))</f>
        <v>#N/A</v>
      </c>
      <c r="G128" s="389"/>
      <c r="H128" s="214" t="e">
        <f>INDEX('Site 8'!$J$13:$J$172,MATCH('- MASTER -'!B128,'Site 8'!$B$13:$B$172,0))</f>
        <v>#N/A</v>
      </c>
      <c r="I128" s="218" t="e">
        <f t="shared" si="5"/>
        <v>#N/A</v>
      </c>
    </row>
    <row r="129" spans="1:9" ht="35.1" customHeight="1">
      <c r="A129" s="319">
        <v>5</v>
      </c>
      <c r="B129" s="219">
        <f>+'Site 8'!$B$29</f>
        <v>0</v>
      </c>
      <c r="C129" s="220" t="str">
        <f>+'Site 8'!$C$11</f>
        <v>Site 8</v>
      </c>
      <c r="D129" s="421" t="e">
        <f>INDEX('Site 8'!$C$13:$C$172,MATCH('- MASTER -'!B129,'Site 8'!$B$13:$B$172,0))</f>
        <v>#N/A</v>
      </c>
      <c r="E129" s="220" t="s">
        <v>17</v>
      </c>
      <c r="F129" s="418" t="e">
        <f>INDEX('Site 8'!$I$13:$I$172,(MATCH('- MASTER -'!B129,'Site 8'!$B$13:$B$172,0)))</f>
        <v>#N/A</v>
      </c>
      <c r="G129" s="389"/>
      <c r="H129" s="214" t="e">
        <f>INDEX('Site 8'!$J$13:$J$172,MATCH('- MASTER -'!B129,'Site 8'!$B$13:$B$172,0))</f>
        <v>#N/A</v>
      </c>
      <c r="I129" s="218" t="e">
        <f t="shared" si="5"/>
        <v>#N/A</v>
      </c>
    </row>
    <row r="130" spans="1:9" ht="35.1" customHeight="1">
      <c r="A130" s="319">
        <v>6</v>
      </c>
      <c r="B130" s="219">
        <f>+'Site 8'!$B$33</f>
        <v>0</v>
      </c>
      <c r="C130" s="220" t="str">
        <f>+'Site 8'!$C$11</f>
        <v>Site 8</v>
      </c>
      <c r="D130" s="421" t="e">
        <f>INDEX('Site 8'!$C$13:$C$172,MATCH('- MASTER -'!B130,'Site 8'!$B$13:$B$172,0))</f>
        <v>#N/A</v>
      </c>
      <c r="E130" s="220" t="s">
        <v>17</v>
      </c>
      <c r="F130" s="418" t="e">
        <f>INDEX('Site 8'!$I$13:$I$172,(MATCH('- MASTER -'!B130,'Site 8'!$B$13:$B$172,0)))</f>
        <v>#N/A</v>
      </c>
      <c r="G130" s="389"/>
      <c r="H130" s="214" t="e">
        <f>INDEX('Site 8'!$J$13:$J$172,MATCH('- MASTER -'!B130,'Site 8'!$B$13:$B$172,0))</f>
        <v>#N/A</v>
      </c>
      <c r="I130" s="218" t="e">
        <f t="shared" si="5"/>
        <v>#N/A</v>
      </c>
    </row>
    <row r="131" spans="1:9" ht="35.1" customHeight="1">
      <c r="A131" s="319">
        <v>7</v>
      </c>
      <c r="B131" s="219">
        <f>+'Site 8'!$B$37</f>
        <v>0</v>
      </c>
      <c r="C131" s="220" t="str">
        <f>+'Site 8'!$C$11</f>
        <v>Site 8</v>
      </c>
      <c r="D131" s="421" t="e">
        <f>INDEX('Site 8'!$C$13:$C$172,MATCH('- MASTER -'!B131,'Site 8'!$B$13:$B$172,0))</f>
        <v>#N/A</v>
      </c>
      <c r="E131" s="220" t="s">
        <v>17</v>
      </c>
      <c r="F131" s="418" t="e">
        <f>INDEX('Site 8'!$I$13:$I$172,(MATCH('- MASTER -'!B131,'Site 8'!$B$13:$B$172,0)))</f>
        <v>#N/A</v>
      </c>
      <c r="G131" s="389"/>
      <c r="H131" s="214" t="e">
        <f>INDEX('Site 8'!$J$13:$J$172,MATCH('- MASTER -'!B131,'Site 8'!$B$13:$B$172,0))</f>
        <v>#N/A</v>
      </c>
      <c r="I131" s="218" t="e">
        <f t="shared" si="5"/>
        <v>#N/A</v>
      </c>
    </row>
    <row r="132" spans="1:9" ht="35.1" customHeight="1">
      <c r="A132" s="319">
        <v>8</v>
      </c>
      <c r="B132" s="219">
        <f>+'Site 8'!$B$41</f>
        <v>0</v>
      </c>
      <c r="C132" s="220" t="str">
        <f>+'Site 8'!$C$11</f>
        <v>Site 8</v>
      </c>
      <c r="D132" s="421" t="e">
        <f>INDEX('Site 8'!$C$13:$C$172,MATCH('- MASTER -'!B132,'Site 8'!$B$13:$B$172,0))</f>
        <v>#N/A</v>
      </c>
      <c r="E132" s="220" t="s">
        <v>17</v>
      </c>
      <c r="F132" s="418" t="e">
        <f>INDEX('Site 8'!$I$13:$I$172,(MATCH('- MASTER -'!B132,'Site 8'!$B$13:$B$172,0)))</f>
        <v>#N/A</v>
      </c>
      <c r="G132" s="389"/>
      <c r="H132" s="214" t="e">
        <f>INDEX('Site 8'!$J$13:$J$172,MATCH('- MASTER -'!B132,'Site 8'!$B$13:$B$172,0))</f>
        <v>#N/A</v>
      </c>
      <c r="I132" s="218" t="e">
        <f t="shared" si="5"/>
        <v>#N/A</v>
      </c>
    </row>
    <row r="133" spans="1:9" ht="35.1" customHeight="1">
      <c r="A133" s="319">
        <v>9</v>
      </c>
      <c r="B133" s="219">
        <f>+'Site 8'!$B$45</f>
        <v>0</v>
      </c>
      <c r="C133" s="220" t="str">
        <f>+'Site 8'!$C$11</f>
        <v>Site 8</v>
      </c>
      <c r="D133" s="421" t="e">
        <f>INDEX('Site 8'!$C$13:$C$172,MATCH('- MASTER -'!B133,'Site 8'!$B$13:$B$172,0))</f>
        <v>#N/A</v>
      </c>
      <c r="E133" s="220" t="s">
        <v>17</v>
      </c>
      <c r="F133" s="418" t="e">
        <f>INDEX('Site 8'!$I$13:$I$172,(MATCH('- MASTER -'!B133,'Site 8'!$B$13:$B$172,0)))</f>
        <v>#N/A</v>
      </c>
      <c r="G133" s="389"/>
      <c r="H133" s="214" t="e">
        <f>INDEX('Site 8'!$J$13:$J$172,MATCH('- MASTER -'!B133,'Site 8'!$B$13:$B$172,0))</f>
        <v>#N/A</v>
      </c>
      <c r="I133" s="218" t="e">
        <f t="shared" si="5"/>
        <v>#N/A</v>
      </c>
    </row>
    <row r="134" spans="1:9" ht="35.1" customHeight="1">
      <c r="A134" s="319">
        <v>10</v>
      </c>
      <c r="B134" s="219">
        <f>+'Site 8'!$B$49</f>
        <v>0</v>
      </c>
      <c r="C134" s="220" t="str">
        <f>+'Site 8'!$C$11</f>
        <v>Site 8</v>
      </c>
      <c r="D134" s="421" t="e">
        <f>INDEX('Site 8'!$C$13:$C$172,MATCH('- MASTER -'!B134,'Site 8'!$B$13:$B$172,0))</f>
        <v>#N/A</v>
      </c>
      <c r="E134" s="220" t="s">
        <v>17</v>
      </c>
      <c r="F134" s="418" t="e">
        <f>INDEX('Site 8'!$I$13:$I$172,(MATCH('- MASTER -'!B134,'Site 8'!$B$13:$B$172,0)))</f>
        <v>#N/A</v>
      </c>
      <c r="G134" s="389"/>
      <c r="H134" s="214" t="e">
        <f>INDEX('Site 8'!$J$13:$J$172,MATCH('- MASTER -'!B134,'Site 8'!$B$13:$B$172,0))</f>
        <v>#N/A</v>
      </c>
      <c r="I134" s="218" t="e">
        <f t="shared" si="5"/>
        <v>#N/A</v>
      </c>
    </row>
    <row r="135" spans="1:9" ht="35.1" customHeight="1">
      <c r="A135" s="319">
        <v>11</v>
      </c>
      <c r="B135" s="219">
        <f>+'Site 8'!$B$53</f>
        <v>0</v>
      </c>
      <c r="C135" s="220" t="str">
        <f>+'Site 8'!$C$11</f>
        <v>Site 8</v>
      </c>
      <c r="D135" s="421" t="e">
        <f>INDEX('Site 8'!$C$13:$C$172,MATCH('- MASTER -'!B135,'Site 8'!$B$13:$B$172,0))</f>
        <v>#N/A</v>
      </c>
      <c r="E135" s="220" t="s">
        <v>17</v>
      </c>
      <c r="F135" s="418" t="e">
        <f>INDEX('Site 8'!$I$13:$I$172,(MATCH('- MASTER -'!B135,'Site 8'!$B$13:$B$172,0)))</f>
        <v>#N/A</v>
      </c>
      <c r="G135" s="389"/>
      <c r="H135" s="214" t="e">
        <f>INDEX('Site 8'!$J$13:$J$172,MATCH('- MASTER -'!B135,'Site 8'!$B$13:$B$172,0))</f>
        <v>#N/A</v>
      </c>
      <c r="I135" s="218" t="e">
        <f t="shared" ref="I135:I139" si="6">ROUND(H135,0)</f>
        <v>#N/A</v>
      </c>
    </row>
    <row r="136" spans="1:9" ht="35.1" customHeight="1">
      <c r="A136" s="319">
        <v>12</v>
      </c>
      <c r="B136" s="219">
        <f>+'Site 8'!$B$57</f>
        <v>0</v>
      </c>
      <c r="C136" s="220" t="str">
        <f>+'Site 8'!$C$11</f>
        <v>Site 8</v>
      </c>
      <c r="D136" s="421" t="e">
        <f>INDEX('Site 8'!$C$13:$C$172,MATCH('- MASTER -'!B136,'Site 8'!$B$13:$B$172,0))</f>
        <v>#N/A</v>
      </c>
      <c r="E136" s="220" t="s">
        <v>17</v>
      </c>
      <c r="F136" s="418" t="e">
        <f>INDEX('Site 8'!$I$13:$I$172,(MATCH('- MASTER -'!B136,'Site 8'!$B$13:$B$172,0)))</f>
        <v>#N/A</v>
      </c>
      <c r="G136" s="389"/>
      <c r="H136" s="214" t="e">
        <f>INDEX('Site 8'!$J$13:$J$172,MATCH('- MASTER -'!B136,'Site 8'!$B$13:$B$172,0))</f>
        <v>#N/A</v>
      </c>
      <c r="I136" s="218" t="e">
        <f t="shared" si="6"/>
        <v>#N/A</v>
      </c>
    </row>
    <row r="137" spans="1:9" ht="35.1" customHeight="1">
      <c r="A137" s="319">
        <v>13</v>
      </c>
      <c r="B137" s="219">
        <f>+'Site 8'!$B$61</f>
        <v>0</v>
      </c>
      <c r="C137" s="220" t="str">
        <f>+'Site 8'!$C$11</f>
        <v>Site 8</v>
      </c>
      <c r="D137" s="421" t="e">
        <f>INDEX('Site 8'!$C$13:$C$172,MATCH('- MASTER -'!B137,'Site 8'!$B$13:$B$172,0))</f>
        <v>#N/A</v>
      </c>
      <c r="E137" s="220" t="s">
        <v>17</v>
      </c>
      <c r="F137" s="418" t="e">
        <f>INDEX('Site 8'!$I$13:$I$172,(MATCH('- MASTER -'!B137,'Site 8'!$B$13:$B$172,0)))</f>
        <v>#N/A</v>
      </c>
      <c r="G137" s="389"/>
      <c r="H137" s="214" t="e">
        <f>INDEX('Site 8'!$J$13:$J$172,MATCH('- MASTER -'!B137,'Site 8'!$B$13:$B$172,0))</f>
        <v>#N/A</v>
      </c>
      <c r="I137" s="218" t="e">
        <f t="shared" si="6"/>
        <v>#N/A</v>
      </c>
    </row>
    <row r="138" spans="1:9" ht="35.1" customHeight="1">
      <c r="A138" s="319">
        <v>14</v>
      </c>
      <c r="B138" s="219">
        <f>+'Site 8'!$B$65</f>
        <v>0</v>
      </c>
      <c r="C138" s="220" t="str">
        <f>+'Site 8'!$C$11</f>
        <v>Site 8</v>
      </c>
      <c r="D138" s="421" t="e">
        <f>INDEX('Site 8'!$C$13:$C$172,MATCH('- MASTER -'!B138,'Site 8'!$B$13:$B$172,0))</f>
        <v>#N/A</v>
      </c>
      <c r="E138" s="220" t="s">
        <v>17</v>
      </c>
      <c r="F138" s="418" t="e">
        <f>INDEX('Site 8'!$I$13:$I$172,(MATCH('- MASTER -'!B138,'Site 8'!$B$13:$B$172,0)))</f>
        <v>#N/A</v>
      </c>
      <c r="G138" s="389"/>
      <c r="H138" s="214" t="e">
        <f>INDEX('Site 8'!$J$13:$J$172,MATCH('- MASTER -'!B138,'Site 8'!$B$13:$B$172,0))</f>
        <v>#N/A</v>
      </c>
      <c r="I138" s="218" t="e">
        <f t="shared" si="6"/>
        <v>#N/A</v>
      </c>
    </row>
    <row r="139" spans="1:9" ht="35.1" customHeight="1">
      <c r="A139" s="319">
        <v>15</v>
      </c>
      <c r="B139" s="219">
        <f>+'Site 8'!$B$69</f>
        <v>0</v>
      </c>
      <c r="C139" s="220" t="str">
        <f>+'Site 8'!$C$11</f>
        <v>Site 8</v>
      </c>
      <c r="D139" s="421" t="e">
        <f>INDEX('Site 8'!$C$13:$C$172,MATCH('- MASTER -'!B139,'Site 8'!$B$13:$B$172,0))</f>
        <v>#N/A</v>
      </c>
      <c r="E139" s="220" t="s">
        <v>17</v>
      </c>
      <c r="F139" s="418" t="e">
        <f>INDEX('Site 8'!$I$13:$I$172,(MATCH('- MASTER -'!B139,'Site 8'!$B$13:$B$172,0)))</f>
        <v>#N/A</v>
      </c>
      <c r="G139" s="389"/>
      <c r="H139" s="214" t="e">
        <f>INDEX('Site 8'!$J$13:$J$172,MATCH('- MASTER -'!B139,'Site 8'!$B$13:$B$172,0))</f>
        <v>#N/A</v>
      </c>
      <c r="I139" s="218" t="e">
        <f t="shared" si="6"/>
        <v>#N/A</v>
      </c>
    </row>
    <row r="140" spans="1:9" ht="35.1" customHeight="1">
      <c r="A140" s="319"/>
      <c r="B140" s="219"/>
      <c r="C140" s="220"/>
      <c r="D140" s="421"/>
      <c r="E140" s="220"/>
      <c r="F140" s="314"/>
      <c r="G140" s="389"/>
      <c r="H140" s="214"/>
      <c r="I140" s="218">
        <f t="shared" ref="I140" si="7">ROUND(H140,0)</f>
        <v>0</v>
      </c>
    </row>
    <row r="141" spans="1:9" ht="35.1" customHeight="1">
      <c r="A141" s="319">
        <v>1</v>
      </c>
      <c r="B141" s="219">
        <f>+'Site 9'!$B$13</f>
        <v>0</v>
      </c>
      <c r="C141" s="315" t="str">
        <f>+'Site 9'!$C$11</f>
        <v>Site 9</v>
      </c>
      <c r="D141" s="421" t="e">
        <f>INDEX('Site 9'!$C$13:$C$172,MATCH('- MASTER -'!B141,'Site 9'!$B$13:$B$172,0))</f>
        <v>#N/A</v>
      </c>
      <c r="E141" s="220" t="s">
        <v>17</v>
      </c>
      <c r="F141" s="418" t="e">
        <f>INDEX('Site 9'!$I$13:$I$172,(MATCH('- MASTER -'!B141,'Site 9'!$B$13:$B$172,0)))</f>
        <v>#N/A</v>
      </c>
      <c r="G141" s="389"/>
      <c r="H141" s="214" t="e">
        <f>INDEX('Site 9'!$J$13:$J$172,MATCH('- MASTER -'!B141,'Site 9'!$B$13:$B$172,0))</f>
        <v>#N/A</v>
      </c>
      <c r="I141" s="218" t="e">
        <f t="shared" si="5"/>
        <v>#N/A</v>
      </c>
    </row>
    <row r="142" spans="1:9" ht="35.1" customHeight="1">
      <c r="A142" s="319">
        <v>2</v>
      </c>
      <c r="B142" s="219">
        <f>+'Site 9'!$B$17</f>
        <v>0</v>
      </c>
      <c r="C142" s="220" t="str">
        <f>+'Site 9'!$C$11</f>
        <v>Site 9</v>
      </c>
      <c r="D142" s="421" t="e">
        <f>INDEX('Site 9'!$C$13:$C$172,MATCH('- MASTER -'!B142,'Site 9'!$B$13:$B$172,0))</f>
        <v>#N/A</v>
      </c>
      <c r="E142" s="220" t="s">
        <v>17</v>
      </c>
      <c r="F142" s="418" t="e">
        <f>INDEX('Site 9'!$I$13:$I$172,(MATCH('- MASTER -'!B142,'Site 9'!$B$13:$B$172,0)))</f>
        <v>#N/A</v>
      </c>
      <c r="G142" s="389"/>
      <c r="H142" s="214" t="e">
        <f>INDEX('Site 9'!$J$13:$J$172,MATCH('- MASTER -'!B142,'Site 9'!$B$13:$B$172,0))</f>
        <v>#N/A</v>
      </c>
      <c r="I142" s="218" t="e">
        <f t="shared" si="5"/>
        <v>#N/A</v>
      </c>
    </row>
    <row r="143" spans="1:9" ht="35.1" customHeight="1">
      <c r="A143" s="319">
        <v>3</v>
      </c>
      <c r="B143" s="219">
        <f>+'Site 9'!$B$21</f>
        <v>0</v>
      </c>
      <c r="C143" s="220" t="str">
        <f>+'Site 9'!$C$11</f>
        <v>Site 9</v>
      </c>
      <c r="D143" s="421" t="e">
        <f>INDEX('Site 9'!$C$13:$C$172,MATCH('- MASTER -'!B143,'Site 9'!$B$13:$B$172,0))</f>
        <v>#N/A</v>
      </c>
      <c r="E143" s="220" t="s">
        <v>17</v>
      </c>
      <c r="F143" s="418" t="e">
        <f>INDEX('Site 9'!$I$13:$I$172,(MATCH('- MASTER -'!B143,'Site 9'!$B$13:$B$172,0)))</f>
        <v>#N/A</v>
      </c>
      <c r="G143" s="389"/>
      <c r="H143" s="214" t="e">
        <f>INDEX('Site 9'!$J$13:$J$172,MATCH('- MASTER -'!B143,'Site 9'!$B$13:$B$172,0))</f>
        <v>#N/A</v>
      </c>
      <c r="I143" s="218" t="e">
        <f t="shared" si="5"/>
        <v>#N/A</v>
      </c>
    </row>
    <row r="144" spans="1:9" ht="35.1" customHeight="1">
      <c r="A144" s="319">
        <v>4</v>
      </c>
      <c r="B144" s="219">
        <f>+'Site 9'!$B$25</f>
        <v>0</v>
      </c>
      <c r="C144" s="220" t="str">
        <f>+'Site 9'!$C$11</f>
        <v>Site 9</v>
      </c>
      <c r="D144" s="421" t="e">
        <f>INDEX('Site 9'!$C$13:$C$172,MATCH('- MASTER -'!B144,'Site 9'!$B$13:$B$172,0))</f>
        <v>#N/A</v>
      </c>
      <c r="E144" s="220" t="s">
        <v>17</v>
      </c>
      <c r="F144" s="418" t="e">
        <f>INDEX('Site 9'!$I$13:$I$172,(MATCH('- MASTER -'!B144,'Site 9'!$B$13:$B$172,0)))</f>
        <v>#N/A</v>
      </c>
      <c r="G144" s="389"/>
      <c r="H144" s="214" t="e">
        <f>INDEX('Site 9'!$J$13:$J$172,MATCH('- MASTER -'!B144,'Site 9'!$B$13:$B$172,0))</f>
        <v>#N/A</v>
      </c>
      <c r="I144" s="218" t="e">
        <f t="shared" si="5"/>
        <v>#N/A</v>
      </c>
    </row>
    <row r="145" spans="1:9" ht="35.1" customHeight="1">
      <c r="A145" s="319">
        <v>5</v>
      </c>
      <c r="B145" s="219">
        <f>+'Site 9'!$B$29</f>
        <v>0</v>
      </c>
      <c r="C145" s="220" t="str">
        <f>+'Site 9'!$C$11</f>
        <v>Site 9</v>
      </c>
      <c r="D145" s="421" t="e">
        <f>INDEX('Site 9'!$C$13:$C$172,MATCH('- MASTER -'!B145,'Site 9'!$B$13:$B$172,0))</f>
        <v>#N/A</v>
      </c>
      <c r="E145" s="220" t="s">
        <v>17</v>
      </c>
      <c r="F145" s="418" t="e">
        <f>INDEX('Site 9'!$I$13:$I$172,(MATCH('- MASTER -'!B145,'Site 9'!$B$13:$B$172,0)))</f>
        <v>#N/A</v>
      </c>
      <c r="G145" s="389"/>
      <c r="H145" s="214" t="e">
        <f>INDEX('Site 9'!$J$13:$J$172,MATCH('- MASTER -'!B145,'Site 9'!$B$13:$B$172,0))</f>
        <v>#N/A</v>
      </c>
      <c r="I145" s="218" t="e">
        <f t="shared" si="5"/>
        <v>#N/A</v>
      </c>
    </row>
    <row r="146" spans="1:9" ht="35.1" customHeight="1">
      <c r="A146" s="319">
        <v>6</v>
      </c>
      <c r="B146" s="219">
        <f>+'Site 9'!$B$33</f>
        <v>0</v>
      </c>
      <c r="C146" s="220" t="str">
        <f>+'Site 9'!$C$11</f>
        <v>Site 9</v>
      </c>
      <c r="D146" s="421" t="e">
        <f>INDEX('Site 9'!$C$13:$C$172,MATCH('- MASTER -'!B146,'Site 9'!$B$13:$B$172,0))</f>
        <v>#N/A</v>
      </c>
      <c r="E146" s="220" t="s">
        <v>17</v>
      </c>
      <c r="F146" s="418" t="e">
        <f>INDEX('Site 9'!$I$13:$I$172,(MATCH('- MASTER -'!B146,'Site 9'!$B$13:$B$172,0)))</f>
        <v>#N/A</v>
      </c>
      <c r="G146" s="389"/>
      <c r="H146" s="214" t="e">
        <f>INDEX('Site 9'!$J$13:$J$172,MATCH('- MASTER -'!B146,'Site 9'!$B$13:$B$172,0))</f>
        <v>#N/A</v>
      </c>
      <c r="I146" s="218" t="e">
        <f t="shared" si="5"/>
        <v>#N/A</v>
      </c>
    </row>
    <row r="147" spans="1:9" ht="35.1" customHeight="1">
      <c r="A147" s="319">
        <v>7</v>
      </c>
      <c r="B147" s="219">
        <f>+'Site 9'!$B$37</f>
        <v>0</v>
      </c>
      <c r="C147" s="220" t="str">
        <f>+'Site 9'!$C$11</f>
        <v>Site 9</v>
      </c>
      <c r="D147" s="421" t="e">
        <f>INDEX('Site 9'!$C$13:$C$172,MATCH('- MASTER -'!B147,'Site 9'!$B$13:$B$172,0))</f>
        <v>#N/A</v>
      </c>
      <c r="E147" s="220" t="s">
        <v>17</v>
      </c>
      <c r="F147" s="418" t="e">
        <f>INDEX('Site 9'!$I$13:$I$172,(MATCH('- MASTER -'!B147,'Site 9'!$B$13:$B$172,0)))</f>
        <v>#N/A</v>
      </c>
      <c r="G147" s="389"/>
      <c r="H147" s="214" t="e">
        <f>INDEX('Site 9'!$J$13:$J$172,MATCH('- MASTER -'!B147,'Site 9'!$B$13:$B$172,0))</f>
        <v>#N/A</v>
      </c>
      <c r="I147" s="218" t="e">
        <f t="shared" si="5"/>
        <v>#N/A</v>
      </c>
    </row>
    <row r="148" spans="1:9" ht="35.1" customHeight="1">
      <c r="A148" s="319">
        <v>8</v>
      </c>
      <c r="B148" s="219">
        <f>+'Site 9'!$B$41</f>
        <v>0</v>
      </c>
      <c r="C148" s="220" t="str">
        <f>+'Site 9'!$C$11</f>
        <v>Site 9</v>
      </c>
      <c r="D148" s="421" t="e">
        <f>INDEX('Site 9'!$C$13:$C$172,MATCH('- MASTER -'!B148,'Site 9'!$B$13:$B$172,0))</f>
        <v>#N/A</v>
      </c>
      <c r="E148" s="220" t="s">
        <v>17</v>
      </c>
      <c r="F148" s="418" t="e">
        <f>INDEX('Site 9'!$I$13:$I$172,(MATCH('- MASTER -'!B148,'Site 9'!$B$13:$B$172,0)))</f>
        <v>#N/A</v>
      </c>
      <c r="G148" s="389"/>
      <c r="H148" s="214" t="e">
        <f>INDEX('Site 9'!$J$13:$J$172,MATCH('- MASTER -'!B148,'Site 9'!$B$13:$B$172,0))</f>
        <v>#N/A</v>
      </c>
      <c r="I148" s="218" t="e">
        <f t="shared" si="5"/>
        <v>#N/A</v>
      </c>
    </row>
    <row r="149" spans="1:9" ht="35.1" customHeight="1">
      <c r="A149" s="319">
        <v>9</v>
      </c>
      <c r="B149" s="219">
        <f>+'Site 9'!$B$45</f>
        <v>0</v>
      </c>
      <c r="C149" s="220" t="str">
        <f>+'Site 9'!$C$11</f>
        <v>Site 9</v>
      </c>
      <c r="D149" s="421" t="e">
        <f>INDEX('Site 9'!$C$13:$C$172,MATCH('- MASTER -'!B149,'Site 9'!$B$13:$B$172,0))</f>
        <v>#N/A</v>
      </c>
      <c r="E149" s="220" t="s">
        <v>17</v>
      </c>
      <c r="F149" s="418" t="e">
        <f>INDEX('Site 9'!$I$13:$I$172,(MATCH('- MASTER -'!B149,'Site 9'!$B$13:$B$172,0)))</f>
        <v>#N/A</v>
      </c>
      <c r="G149" s="389"/>
      <c r="H149" s="214" t="e">
        <f>INDEX('Site 9'!$J$13:$J$172,MATCH('- MASTER -'!B149,'Site 9'!$B$13:$B$172,0))</f>
        <v>#N/A</v>
      </c>
      <c r="I149" s="218" t="e">
        <f t="shared" si="5"/>
        <v>#N/A</v>
      </c>
    </row>
    <row r="150" spans="1:9" ht="35.1" customHeight="1">
      <c r="A150" s="319">
        <v>10</v>
      </c>
      <c r="B150" s="219">
        <f>+'Site 9'!$B$49</f>
        <v>0</v>
      </c>
      <c r="C150" s="220" t="str">
        <f>+'Site 9'!$C$11</f>
        <v>Site 9</v>
      </c>
      <c r="D150" s="421" t="e">
        <f>INDEX('Site 9'!$C$13:$C$172,MATCH('- MASTER -'!B150,'Site 9'!$B$13:$B$172,0))</f>
        <v>#N/A</v>
      </c>
      <c r="E150" s="220" t="s">
        <v>17</v>
      </c>
      <c r="F150" s="418" t="e">
        <f>INDEX('Site 9'!$I$13:$I$172,(MATCH('- MASTER -'!B150,'Site 9'!$B$13:$B$172,0)))</f>
        <v>#N/A</v>
      </c>
      <c r="G150" s="389"/>
      <c r="H150" s="214" t="e">
        <f>INDEX('Site 9'!$J$13:$J$172,MATCH('- MASTER -'!B150,'Site 9'!$B$13:$B$172,0))</f>
        <v>#N/A</v>
      </c>
      <c r="I150" s="218" t="e">
        <f t="shared" si="5"/>
        <v>#N/A</v>
      </c>
    </row>
    <row r="151" spans="1:9" ht="35.1" customHeight="1">
      <c r="A151" s="319">
        <v>11</v>
      </c>
      <c r="B151" s="219">
        <f>+'Site 9'!$B$53</f>
        <v>0</v>
      </c>
      <c r="C151" s="220" t="str">
        <f>+'Site 9'!$C$11</f>
        <v>Site 9</v>
      </c>
      <c r="D151" s="421" t="e">
        <f>INDEX('Site 9'!$C$13:$C$172,MATCH('- MASTER -'!B151,'Site 9'!$B$13:$B$172,0))</f>
        <v>#N/A</v>
      </c>
      <c r="E151" s="220" t="s">
        <v>17</v>
      </c>
      <c r="F151" s="418" t="e">
        <f>INDEX('Site 9'!$I$13:$I$172,(MATCH('- MASTER -'!B151,'Site 9'!$B$13:$B$172,0)))</f>
        <v>#N/A</v>
      </c>
      <c r="G151" s="389"/>
      <c r="H151" s="214" t="e">
        <f>INDEX('Site 9'!$J$13:$J$172,MATCH('- MASTER -'!B151,'Site 9'!$B$13:$B$172,0))</f>
        <v>#N/A</v>
      </c>
      <c r="I151" s="218" t="e">
        <f t="shared" si="5"/>
        <v>#N/A</v>
      </c>
    </row>
    <row r="152" spans="1:9" ht="35.1" customHeight="1">
      <c r="A152" s="319">
        <v>12</v>
      </c>
      <c r="B152" s="219">
        <f>+'Site 9'!$B$57</f>
        <v>0</v>
      </c>
      <c r="C152" s="220" t="str">
        <f>+'Site 9'!$C$11</f>
        <v>Site 9</v>
      </c>
      <c r="D152" s="421" t="e">
        <f>INDEX('Site 9'!$C$13:$C$172,MATCH('- MASTER -'!B152,'Site 9'!$B$13:$B$172,0))</f>
        <v>#N/A</v>
      </c>
      <c r="E152" s="220" t="s">
        <v>17</v>
      </c>
      <c r="F152" s="418" t="e">
        <f>INDEX('Site 9'!$I$13:$I$172,(MATCH('- MASTER -'!B152,'Site 9'!$B$13:$B$172,0)))</f>
        <v>#N/A</v>
      </c>
      <c r="G152" s="389"/>
      <c r="H152" s="214" t="e">
        <f>INDEX('Site 9'!$J$13:$J$172,MATCH('- MASTER -'!B152,'Site 9'!$B$13:$B$172,0))</f>
        <v>#N/A</v>
      </c>
      <c r="I152" s="218" t="e">
        <f t="shared" si="5"/>
        <v>#N/A</v>
      </c>
    </row>
    <row r="153" spans="1:9" ht="35.1" customHeight="1">
      <c r="A153" s="319">
        <v>13</v>
      </c>
      <c r="B153" s="219">
        <f>+'Site 9'!$B$61</f>
        <v>0</v>
      </c>
      <c r="C153" s="220" t="str">
        <f>+'Site 9'!$C$11</f>
        <v>Site 9</v>
      </c>
      <c r="D153" s="421" t="e">
        <f>INDEX('Site 9'!$C$13:$C$172,MATCH('- MASTER -'!B153,'Site 9'!$B$13:$B$172,0))</f>
        <v>#N/A</v>
      </c>
      <c r="E153" s="220" t="s">
        <v>17</v>
      </c>
      <c r="F153" s="418" t="e">
        <f>INDEX('Site 9'!$I$13:$I$172,(MATCH('- MASTER -'!B153,'Site 9'!$B$13:$B$172,0)))</f>
        <v>#N/A</v>
      </c>
      <c r="G153" s="389"/>
      <c r="H153" s="214" t="e">
        <f>INDEX('Site 9'!$J$13:$J$172,MATCH('- MASTER -'!B153,'Site 9'!$B$13:$B$172,0))</f>
        <v>#N/A</v>
      </c>
      <c r="I153" s="218" t="e">
        <f t="shared" si="5"/>
        <v>#N/A</v>
      </c>
    </row>
    <row r="154" spans="1:9" ht="35.1" customHeight="1">
      <c r="A154" s="319">
        <v>14</v>
      </c>
      <c r="B154" s="219">
        <f>+'Site 9'!$B$65</f>
        <v>0</v>
      </c>
      <c r="C154" s="220" t="str">
        <f>+'Site 9'!$C$11</f>
        <v>Site 9</v>
      </c>
      <c r="D154" s="421" t="e">
        <f>INDEX('Site 9'!$C$13:$C$172,MATCH('- MASTER -'!B154,'Site 9'!$B$13:$B$172,0))</f>
        <v>#N/A</v>
      </c>
      <c r="E154" s="220" t="s">
        <v>17</v>
      </c>
      <c r="F154" s="418" t="e">
        <f>INDEX('Site 9'!$I$13:$I$172,(MATCH('- MASTER -'!B154,'Site 9'!$B$13:$B$172,0)))</f>
        <v>#N/A</v>
      </c>
      <c r="G154" s="389"/>
      <c r="H154" s="214" t="e">
        <f>INDEX('Site 9'!$J$13:$J$172,MATCH('- MASTER -'!B154,'Site 9'!$B$13:$B$172,0))</f>
        <v>#N/A</v>
      </c>
      <c r="I154" s="218" t="e">
        <f t="shared" si="5"/>
        <v>#N/A</v>
      </c>
    </row>
    <row r="155" spans="1:9" ht="35.1" customHeight="1">
      <c r="A155" s="319">
        <v>15</v>
      </c>
      <c r="B155" s="219">
        <f>+'Site 9'!$B$69</f>
        <v>0</v>
      </c>
      <c r="C155" s="220" t="str">
        <f>+'Site 9'!$C$11</f>
        <v>Site 9</v>
      </c>
      <c r="D155" s="421" t="e">
        <f>INDEX('Site 9'!$C$13:$C$172,MATCH('- MASTER -'!B155,'Site 9'!$B$13:$B$172,0))</f>
        <v>#N/A</v>
      </c>
      <c r="E155" s="220" t="s">
        <v>17</v>
      </c>
      <c r="F155" s="418" t="e">
        <f>INDEX('Site 9'!$I$13:$I$172,(MATCH('- MASTER -'!B155,'Site 9'!$B$13:$B$172,0)))</f>
        <v>#N/A</v>
      </c>
      <c r="G155" s="389"/>
      <c r="H155" s="214" t="e">
        <f>INDEX('Site 9'!$J$13:$J$172,MATCH('- MASTER -'!B155,'Site 9'!$B$13:$B$172,0))</f>
        <v>#N/A</v>
      </c>
      <c r="I155" s="218" t="e">
        <f t="shared" si="5"/>
        <v>#N/A</v>
      </c>
    </row>
    <row r="156" spans="1:9" ht="35.1" customHeight="1">
      <c r="A156" s="319"/>
      <c r="B156" s="219"/>
      <c r="C156" s="220"/>
      <c r="D156" s="421"/>
      <c r="E156" s="220"/>
      <c r="F156" s="314"/>
      <c r="G156" s="389"/>
      <c r="H156" s="214"/>
      <c r="I156" s="218">
        <f t="shared" si="5"/>
        <v>0</v>
      </c>
    </row>
    <row r="157" spans="1:9" ht="35.1" customHeight="1">
      <c r="A157" s="319">
        <v>1</v>
      </c>
      <c r="B157" s="219">
        <f>+'Site 10'!$B$13</f>
        <v>0</v>
      </c>
      <c r="C157" s="315" t="str">
        <f>+'Site 10'!$C$11</f>
        <v>Site 10</v>
      </c>
      <c r="D157" s="421" t="e">
        <f>INDEX('Site 10'!$C$13:$C$172,MATCH('- MASTER -'!B157,'Site 10'!$B$13:$B$172,0))</f>
        <v>#N/A</v>
      </c>
      <c r="E157" s="220" t="s">
        <v>17</v>
      </c>
      <c r="F157" s="418" t="e">
        <f>INDEX('Site 10'!$I$13:$I$172,(MATCH('- MASTER -'!B157,'Site 10'!$B$13:$B$172,0)))</f>
        <v>#N/A</v>
      </c>
      <c r="G157" s="389"/>
      <c r="H157" s="214" t="e">
        <f>INDEX('Site 10'!$J$13:$J$172,MATCH('- MASTER -'!B157,'Site 10'!$B$13:$B$172,0))</f>
        <v>#N/A</v>
      </c>
      <c r="I157" s="218" t="e">
        <f t="shared" si="5"/>
        <v>#N/A</v>
      </c>
    </row>
    <row r="158" spans="1:9" ht="35.1" customHeight="1">
      <c r="A158" s="319">
        <v>2</v>
      </c>
      <c r="B158" s="219">
        <f>+'Site 10'!$B$17</f>
        <v>0</v>
      </c>
      <c r="C158" s="220" t="str">
        <f>+'Site 10'!$C$11</f>
        <v>Site 10</v>
      </c>
      <c r="D158" s="421" t="e">
        <f>INDEX('Site 10'!$C$13:$C$172,MATCH('- MASTER -'!B158,'Site 10'!$B$13:$B$172,0))</f>
        <v>#N/A</v>
      </c>
      <c r="E158" s="220" t="s">
        <v>17</v>
      </c>
      <c r="F158" s="418" t="e">
        <f>INDEX('Site 10'!$I$13:$I$172,(MATCH('- MASTER -'!B158,'Site 10'!$B$13:$B$172,0)))</f>
        <v>#N/A</v>
      </c>
      <c r="G158" s="389"/>
      <c r="H158" s="214" t="e">
        <f>INDEX('Site 10'!$J$13:$J$172,MATCH('- MASTER -'!B158,'Site 10'!$B$13:$B$172,0))</f>
        <v>#N/A</v>
      </c>
      <c r="I158" s="218" t="e">
        <f t="shared" si="5"/>
        <v>#N/A</v>
      </c>
    </row>
    <row r="159" spans="1:9" ht="35.1" customHeight="1">
      <c r="A159" s="319">
        <v>3</v>
      </c>
      <c r="B159" s="219">
        <f>+'Site 10'!$B$21</f>
        <v>0</v>
      </c>
      <c r="C159" s="220" t="str">
        <f>+'Site 10'!$C$11</f>
        <v>Site 10</v>
      </c>
      <c r="D159" s="421" t="e">
        <f>INDEX('Site 10'!$C$13:$C$172,MATCH('- MASTER -'!B159,'Site 10'!$B$13:$B$172,0))</f>
        <v>#N/A</v>
      </c>
      <c r="E159" s="220" t="s">
        <v>17</v>
      </c>
      <c r="F159" s="418" t="e">
        <f>INDEX('Site 10'!$I$13:$I$172,(MATCH('- MASTER -'!B159,'Site 10'!$B$13:$B$172,0)))</f>
        <v>#N/A</v>
      </c>
      <c r="G159" s="389"/>
      <c r="H159" s="214" t="e">
        <f>INDEX('Site 10'!$J$13:$J$172,MATCH('- MASTER -'!B159,'Site 10'!$B$13:$B$172,0))</f>
        <v>#N/A</v>
      </c>
      <c r="I159" s="218" t="e">
        <f t="shared" si="5"/>
        <v>#N/A</v>
      </c>
    </row>
    <row r="160" spans="1:9" ht="35.1" customHeight="1">
      <c r="A160" s="319">
        <v>4</v>
      </c>
      <c r="B160" s="219">
        <f>+'Site 10'!$B$25</f>
        <v>0</v>
      </c>
      <c r="C160" s="220" t="str">
        <f>+'Site 10'!$C$11</f>
        <v>Site 10</v>
      </c>
      <c r="D160" s="421" t="e">
        <f>INDEX('Site 10'!$C$13:$C$172,MATCH('- MASTER -'!B160,'Site 10'!$B$13:$B$172,0))</f>
        <v>#N/A</v>
      </c>
      <c r="E160" s="220" t="s">
        <v>17</v>
      </c>
      <c r="F160" s="418" t="e">
        <f>INDEX('Site 10'!$I$13:$I$172,(MATCH('- MASTER -'!B160,'Site 10'!$B$13:$B$172,0)))</f>
        <v>#N/A</v>
      </c>
      <c r="G160" s="389"/>
      <c r="H160" s="214" t="e">
        <f>INDEX('Site 10'!$J$13:$J$172,MATCH('- MASTER -'!B160,'Site 10'!$B$13:$B$172,0))</f>
        <v>#N/A</v>
      </c>
      <c r="I160" s="218" t="e">
        <f t="shared" si="5"/>
        <v>#N/A</v>
      </c>
    </row>
    <row r="161" spans="1:9" ht="35.1" customHeight="1">
      <c r="A161" s="319">
        <v>5</v>
      </c>
      <c r="B161" s="219">
        <f>+'Site 10'!$B$29</f>
        <v>0</v>
      </c>
      <c r="C161" s="220" t="str">
        <f>+'Site 10'!$C$11</f>
        <v>Site 10</v>
      </c>
      <c r="D161" s="421" t="e">
        <f>INDEX('Site 10'!$C$13:$C$172,MATCH('- MASTER -'!B161,'Site 10'!$B$13:$B$172,0))</f>
        <v>#N/A</v>
      </c>
      <c r="E161" s="220" t="s">
        <v>17</v>
      </c>
      <c r="F161" s="418" t="e">
        <f>INDEX('Site 10'!$I$13:$I$172,(MATCH('- MASTER -'!B161,'Site 10'!$B$13:$B$172,0)))</f>
        <v>#N/A</v>
      </c>
      <c r="G161" s="389"/>
      <c r="H161" s="214" t="e">
        <f>INDEX('Site 10'!$J$13:$J$172,MATCH('- MASTER -'!B161,'Site 10'!$B$13:$B$172,0))</f>
        <v>#N/A</v>
      </c>
      <c r="I161" s="218" t="e">
        <f t="shared" si="5"/>
        <v>#N/A</v>
      </c>
    </row>
    <row r="162" spans="1:9" ht="35.1" customHeight="1">
      <c r="A162" s="319">
        <v>6</v>
      </c>
      <c r="B162" s="219">
        <f>+'Site 10'!$B$33</f>
        <v>0</v>
      </c>
      <c r="C162" s="220" t="str">
        <f>+'Site 10'!$C$11</f>
        <v>Site 10</v>
      </c>
      <c r="D162" s="421" t="e">
        <f>INDEX('Site 10'!$C$13:$C$172,MATCH('- MASTER -'!B162,'Site 10'!$B$13:$B$172,0))</f>
        <v>#N/A</v>
      </c>
      <c r="E162" s="220" t="s">
        <v>17</v>
      </c>
      <c r="F162" s="418" t="e">
        <f>INDEX('Site 10'!$I$13:$I$172,(MATCH('- MASTER -'!B162,'Site 10'!$B$13:$B$172,0)))</f>
        <v>#N/A</v>
      </c>
      <c r="G162" s="389"/>
      <c r="H162" s="214" t="e">
        <f>INDEX('Site 10'!$J$13:$J$172,MATCH('- MASTER -'!B162,'Site 10'!$B$13:$B$172,0))</f>
        <v>#N/A</v>
      </c>
      <c r="I162" s="218" t="e">
        <f t="shared" si="5"/>
        <v>#N/A</v>
      </c>
    </row>
    <row r="163" spans="1:9" ht="35.1" customHeight="1">
      <c r="A163" s="319">
        <v>7</v>
      </c>
      <c r="B163" s="219">
        <f>+'Site 10'!$B$37</f>
        <v>0</v>
      </c>
      <c r="C163" s="220" t="str">
        <f>+'Site 10'!$C$11</f>
        <v>Site 10</v>
      </c>
      <c r="D163" s="421" t="e">
        <f>INDEX('Site 10'!$C$13:$C$172,MATCH('- MASTER -'!B163,'Site 10'!$B$13:$B$172,0))</f>
        <v>#N/A</v>
      </c>
      <c r="E163" s="220" t="s">
        <v>17</v>
      </c>
      <c r="F163" s="418" t="e">
        <f>INDEX('Site 10'!$I$13:$I$172,(MATCH('- MASTER -'!B163,'Site 10'!$B$13:$B$172,0)))</f>
        <v>#N/A</v>
      </c>
      <c r="G163" s="389"/>
      <c r="H163" s="214" t="e">
        <f>INDEX('Site 10'!$J$13:$J$172,MATCH('- MASTER -'!B163,'Site 10'!$B$13:$B$172,0))</f>
        <v>#N/A</v>
      </c>
      <c r="I163" s="218" t="e">
        <f t="shared" si="5"/>
        <v>#N/A</v>
      </c>
    </row>
    <row r="164" spans="1:9" ht="35.1" customHeight="1">
      <c r="A164" s="319">
        <v>8</v>
      </c>
      <c r="B164" s="219">
        <f>+'Site 10'!$B$41</f>
        <v>0</v>
      </c>
      <c r="C164" s="220" t="str">
        <f>+'Site 10'!$C$11</f>
        <v>Site 10</v>
      </c>
      <c r="D164" s="421" t="e">
        <f>INDEX('Site 10'!$C$13:$C$172,MATCH('- MASTER -'!B164,'Site 10'!$B$13:$B$172,0))</f>
        <v>#N/A</v>
      </c>
      <c r="E164" s="220" t="s">
        <v>17</v>
      </c>
      <c r="F164" s="418" t="e">
        <f>INDEX('Site 10'!$I$13:$I$172,(MATCH('- MASTER -'!B164,'Site 10'!$B$13:$B$172,0)))</f>
        <v>#N/A</v>
      </c>
      <c r="G164" s="389"/>
      <c r="H164" s="214" t="e">
        <f>INDEX('Site 10'!$J$13:$J$172,MATCH('- MASTER -'!B164,'Site 10'!$B$13:$B$172,0))</f>
        <v>#N/A</v>
      </c>
      <c r="I164" s="218" t="e">
        <f t="shared" si="5"/>
        <v>#N/A</v>
      </c>
    </row>
    <row r="165" spans="1:9" ht="35.1" customHeight="1">
      <c r="A165" s="319">
        <v>9</v>
      </c>
      <c r="B165" s="219">
        <f>+'Site 10'!$B$45</f>
        <v>0</v>
      </c>
      <c r="C165" s="220" t="str">
        <f>+'Site 10'!$C$11</f>
        <v>Site 10</v>
      </c>
      <c r="D165" s="421" t="e">
        <f>INDEX('Site 10'!$C$13:$C$172,MATCH('- MASTER -'!B165,'Site 10'!$B$13:$B$172,0))</f>
        <v>#N/A</v>
      </c>
      <c r="E165" s="220" t="s">
        <v>17</v>
      </c>
      <c r="F165" s="418" t="e">
        <f>INDEX('Site 10'!$I$13:$I$172,(MATCH('- MASTER -'!B165,'Site 10'!$B$13:$B$172,0)))</f>
        <v>#N/A</v>
      </c>
      <c r="G165" s="389"/>
      <c r="H165" s="214" t="e">
        <f>INDEX('Site 10'!$J$13:$J$172,MATCH('- MASTER -'!B165,'Site 10'!$B$13:$B$172,0))</f>
        <v>#N/A</v>
      </c>
      <c r="I165" s="218" t="e">
        <f t="shared" si="5"/>
        <v>#N/A</v>
      </c>
    </row>
    <row r="166" spans="1:9" ht="35.1" customHeight="1">
      <c r="A166" s="319">
        <v>10</v>
      </c>
      <c r="B166" s="219">
        <f>+'Site 10'!$B$49</f>
        <v>0</v>
      </c>
      <c r="C166" s="220" t="str">
        <f>+'Site 10'!$C$11</f>
        <v>Site 10</v>
      </c>
      <c r="D166" s="421" t="e">
        <f>INDEX('Site 10'!$C$13:$C$172,MATCH('- MASTER -'!B166,'Site 10'!$B$13:$B$172,0))</f>
        <v>#N/A</v>
      </c>
      <c r="E166" s="220" t="s">
        <v>17</v>
      </c>
      <c r="F166" s="418" t="e">
        <f>INDEX('Site 10'!$I$13:$I$172,(MATCH('- MASTER -'!B166,'Site 10'!$B$13:$B$172,0)))</f>
        <v>#N/A</v>
      </c>
      <c r="G166" s="389"/>
      <c r="H166" s="214" t="e">
        <f>INDEX('Site 10'!$J$13:$J$172,MATCH('- MASTER -'!B166,'Site 10'!$B$13:$B$172,0))</f>
        <v>#N/A</v>
      </c>
      <c r="I166" s="218" t="e">
        <f t="shared" si="5"/>
        <v>#N/A</v>
      </c>
    </row>
    <row r="167" spans="1:9" ht="35.1" customHeight="1">
      <c r="A167" s="319">
        <v>11</v>
      </c>
      <c r="B167" s="219">
        <f>+'Site 10'!$B$53</f>
        <v>0</v>
      </c>
      <c r="C167" s="220" t="str">
        <f>+'Site 10'!$C$11</f>
        <v>Site 10</v>
      </c>
      <c r="D167" s="421" t="e">
        <f>INDEX('Site 10'!$C$13:$C$172,MATCH('- MASTER -'!B167,'Site 10'!$B$13:$B$172,0))</f>
        <v>#N/A</v>
      </c>
      <c r="E167" s="220" t="s">
        <v>17</v>
      </c>
      <c r="F167" s="418" t="e">
        <f>INDEX('Site 10'!$I$13:$I$172,(MATCH('- MASTER -'!B167,'Site 10'!$B$13:$B$172,0)))</f>
        <v>#N/A</v>
      </c>
      <c r="G167" s="389"/>
      <c r="H167" s="214" t="e">
        <f>INDEX('Site 10'!$J$13:$J$172,MATCH('- MASTER -'!B167,'Site 10'!$B$13:$B$172,0))</f>
        <v>#N/A</v>
      </c>
      <c r="I167" s="218" t="e">
        <f t="shared" ref="I167:I171" si="8">ROUND(H167,0)</f>
        <v>#N/A</v>
      </c>
    </row>
    <row r="168" spans="1:9" ht="35.1" customHeight="1">
      <c r="A168" s="319">
        <v>12</v>
      </c>
      <c r="B168" s="219">
        <f>+'Site 10'!$B$57</f>
        <v>0</v>
      </c>
      <c r="C168" s="220" t="str">
        <f>+'Site 10'!$C$11</f>
        <v>Site 10</v>
      </c>
      <c r="D168" s="421" t="e">
        <f>INDEX('Site 10'!$C$13:$C$172,MATCH('- MASTER -'!B168,'Site 10'!$B$13:$B$172,0))</f>
        <v>#N/A</v>
      </c>
      <c r="E168" s="220" t="s">
        <v>17</v>
      </c>
      <c r="F168" s="418" t="e">
        <f>INDEX('Site 10'!$I$13:$I$172,(MATCH('- MASTER -'!B168,'Site 10'!$B$13:$B$172,0)))</f>
        <v>#N/A</v>
      </c>
      <c r="G168" s="389"/>
      <c r="H168" s="214" t="e">
        <f>INDEX('Site 10'!$J$13:$J$172,MATCH('- MASTER -'!B168,'Site 10'!$B$13:$B$172,0))</f>
        <v>#N/A</v>
      </c>
      <c r="I168" s="218" t="e">
        <f t="shared" si="8"/>
        <v>#N/A</v>
      </c>
    </row>
    <row r="169" spans="1:9" ht="35.1" customHeight="1">
      <c r="A169" s="319">
        <v>13</v>
      </c>
      <c r="B169" s="219">
        <f>+'Site 10'!$B$61</f>
        <v>0</v>
      </c>
      <c r="C169" s="220" t="str">
        <f>+'Site 10'!$C$11</f>
        <v>Site 10</v>
      </c>
      <c r="D169" s="421" t="e">
        <f>INDEX('Site 10'!$C$13:$C$172,MATCH('- MASTER -'!B169,'Site 10'!$B$13:$B$172,0))</f>
        <v>#N/A</v>
      </c>
      <c r="E169" s="220" t="s">
        <v>17</v>
      </c>
      <c r="F169" s="418" t="e">
        <f>INDEX('Site 10'!$I$13:$I$172,(MATCH('- MASTER -'!B169,'Site 10'!$B$13:$B$172,0)))</f>
        <v>#N/A</v>
      </c>
      <c r="G169" s="389"/>
      <c r="H169" s="214" t="e">
        <f>INDEX('Site 10'!$J$13:$J$172,MATCH('- MASTER -'!B169,'Site 10'!$B$13:$B$172,0))</f>
        <v>#N/A</v>
      </c>
      <c r="I169" s="218" t="e">
        <f t="shared" si="8"/>
        <v>#N/A</v>
      </c>
    </row>
    <row r="170" spans="1:9" ht="35.1" customHeight="1">
      <c r="A170" s="319">
        <v>14</v>
      </c>
      <c r="B170" s="219">
        <f>+'Site 10'!$B$65</f>
        <v>0</v>
      </c>
      <c r="C170" s="220" t="str">
        <f>+'Site 10'!$C$11</f>
        <v>Site 10</v>
      </c>
      <c r="D170" s="421" t="e">
        <f>INDEX('Site 10'!$C$13:$C$172,MATCH('- MASTER -'!B170,'Site 10'!$B$13:$B$172,0))</f>
        <v>#N/A</v>
      </c>
      <c r="E170" s="220" t="s">
        <v>17</v>
      </c>
      <c r="F170" s="418" t="e">
        <f>INDEX('Site 10'!$I$13:$I$172,(MATCH('- MASTER -'!B170,'Site 10'!$B$13:$B$172,0)))</f>
        <v>#N/A</v>
      </c>
      <c r="G170" s="389"/>
      <c r="H170" s="214" t="e">
        <f>INDEX('Site 10'!$J$13:$J$172,MATCH('- MASTER -'!B170,'Site 10'!$B$13:$B$172,0))</f>
        <v>#N/A</v>
      </c>
      <c r="I170" s="218" t="e">
        <f t="shared" si="8"/>
        <v>#N/A</v>
      </c>
    </row>
    <row r="171" spans="1:9" ht="35.1" customHeight="1">
      <c r="A171" s="319">
        <v>15</v>
      </c>
      <c r="B171" s="219">
        <f>+'Site 10'!$B$69</f>
        <v>0</v>
      </c>
      <c r="C171" s="220" t="str">
        <f>+'Site 10'!$C$11</f>
        <v>Site 10</v>
      </c>
      <c r="D171" s="421" t="e">
        <f>INDEX('Site 10'!$C$13:$C$172,MATCH('- MASTER -'!B171,'Site 10'!$B$13:$B$172,0))</f>
        <v>#N/A</v>
      </c>
      <c r="E171" s="220" t="s">
        <v>17</v>
      </c>
      <c r="F171" s="418" t="e">
        <f>INDEX('Site 10'!$I$13:$I$172,(MATCH('- MASTER -'!B171,'Site 10'!$B$13:$B$172,0)))</f>
        <v>#N/A</v>
      </c>
      <c r="G171" s="389"/>
      <c r="H171" s="214" t="e">
        <f>INDEX('Site 10'!$J$13:$J$172,MATCH('- MASTER -'!B171,'Site 10'!$B$13:$B$172,0))</f>
        <v>#N/A</v>
      </c>
      <c r="I171" s="218" t="e">
        <f t="shared" si="8"/>
        <v>#N/A</v>
      </c>
    </row>
    <row r="172" spans="1:9" ht="35.1" customHeight="1" thickBot="1">
      <c r="A172" s="319"/>
      <c r="B172" s="219"/>
      <c r="C172" s="220"/>
      <c r="D172" s="421"/>
      <c r="E172" s="220"/>
      <c r="F172" s="317"/>
      <c r="G172" s="389"/>
      <c r="H172" s="214"/>
      <c r="I172" s="218">
        <f t="shared" si="5"/>
        <v>0</v>
      </c>
    </row>
    <row r="173" spans="1:9" ht="35.1" hidden="1" customHeight="1">
      <c r="A173" s="319">
        <v>1</v>
      </c>
      <c r="B173" s="219">
        <f>+'Site 11'!$B$13</f>
        <v>0</v>
      </c>
      <c r="C173" s="315" t="str">
        <f>+'Site 11'!$C$11</f>
        <v>Site 11</v>
      </c>
      <c r="D173" s="421" t="e">
        <f>INDEX('Site 11'!$C$13:$C$172,MATCH('- MASTER -'!B173,'Site 11'!$B$13:$B$172,0))</f>
        <v>#N/A</v>
      </c>
      <c r="E173" s="220" t="s">
        <v>17</v>
      </c>
      <c r="F173" s="418" t="e">
        <f>INDEX('Site 11'!$I$13:$I$172,(MATCH('- MASTER -'!B173,'Site 11'!$B$13:$B$172,0)))</f>
        <v>#N/A</v>
      </c>
      <c r="G173" s="389"/>
      <c r="H173" s="214" t="e">
        <f>INDEX('Site 11'!$J$13:$J$172,MATCH('- MASTER -'!B173,'Site 11'!$B$13:$B$172,0))</f>
        <v>#N/A</v>
      </c>
      <c r="I173" s="218" t="e">
        <f t="shared" si="5"/>
        <v>#N/A</v>
      </c>
    </row>
    <row r="174" spans="1:9" ht="35.1" hidden="1" customHeight="1">
      <c r="A174" s="319">
        <v>2</v>
      </c>
      <c r="B174" s="219">
        <f>+'Site 11'!$B$17</f>
        <v>0</v>
      </c>
      <c r="C174" s="220" t="str">
        <f>+'Site 11'!$C$11</f>
        <v>Site 11</v>
      </c>
      <c r="D174" s="421" t="e">
        <f>INDEX('Site 11'!$C$13:$C$172,MATCH('- MASTER -'!B174,'Site 11'!$B$13:$B$172,0))</f>
        <v>#N/A</v>
      </c>
      <c r="E174" s="220" t="s">
        <v>17</v>
      </c>
      <c r="F174" s="418" t="e">
        <f>INDEX('Site 11'!$I$13:$I$172,(MATCH('- MASTER -'!B174,'Site 11'!$B$13:$B$172,0)))</f>
        <v>#N/A</v>
      </c>
      <c r="G174" s="389"/>
      <c r="H174" s="214" t="e">
        <f>INDEX('Site 11'!$J$13:$J$172,MATCH('- MASTER -'!B174,'Site 11'!$B$13:$B$172,0))</f>
        <v>#N/A</v>
      </c>
      <c r="I174" s="218" t="e">
        <f t="shared" si="5"/>
        <v>#N/A</v>
      </c>
    </row>
    <row r="175" spans="1:9" ht="35.1" hidden="1" customHeight="1">
      <c r="A175" s="319">
        <v>3</v>
      </c>
      <c r="B175" s="219">
        <f>+'Site 11'!$B$21</f>
        <v>0</v>
      </c>
      <c r="C175" s="220" t="str">
        <f>+'Site 11'!$C$11</f>
        <v>Site 11</v>
      </c>
      <c r="D175" s="421" t="e">
        <f>INDEX('Site 11'!$C$13:$C$172,MATCH('- MASTER -'!B175,'Site 11'!$B$13:$B$172,0))</f>
        <v>#N/A</v>
      </c>
      <c r="E175" s="220" t="s">
        <v>17</v>
      </c>
      <c r="F175" s="418" t="e">
        <f>INDEX('Site 11'!$I$13:$I$172,(MATCH('- MASTER -'!B175,'Site 11'!$B$13:$B$172,0)))</f>
        <v>#N/A</v>
      </c>
      <c r="G175" s="389"/>
      <c r="H175" s="214" t="e">
        <f>INDEX('Site 11'!$J$13:$J$172,MATCH('- MASTER -'!B175,'Site 11'!$B$13:$B$172,0))</f>
        <v>#N/A</v>
      </c>
      <c r="I175" s="218" t="e">
        <f t="shared" si="5"/>
        <v>#N/A</v>
      </c>
    </row>
    <row r="176" spans="1:9" ht="35.1" hidden="1" customHeight="1">
      <c r="A176" s="319">
        <v>4</v>
      </c>
      <c r="B176" s="219">
        <f>+'Site 11'!$B$25</f>
        <v>0</v>
      </c>
      <c r="C176" s="220" t="str">
        <f>+'Site 11'!$C$11</f>
        <v>Site 11</v>
      </c>
      <c r="D176" s="421" t="e">
        <f>INDEX('Site 11'!$C$13:$C$172,MATCH('- MASTER -'!B176,'Site 11'!$B$13:$B$172,0))</f>
        <v>#N/A</v>
      </c>
      <c r="E176" s="220" t="s">
        <v>17</v>
      </c>
      <c r="F176" s="418" t="e">
        <f>INDEX('Site 11'!$I$13:$I$172,(MATCH('- MASTER -'!B176,'Site 11'!$B$13:$B$172,0)))</f>
        <v>#N/A</v>
      </c>
      <c r="G176" s="389"/>
      <c r="H176" s="214" t="e">
        <f>INDEX('Site 11'!$J$13:$J$172,MATCH('- MASTER -'!B176,'Site 11'!$B$13:$B$172,0))</f>
        <v>#N/A</v>
      </c>
      <c r="I176" s="218" t="e">
        <f t="shared" si="5"/>
        <v>#N/A</v>
      </c>
    </row>
    <row r="177" spans="1:9" ht="35.1" hidden="1" customHeight="1">
      <c r="A177" s="319">
        <v>5</v>
      </c>
      <c r="B177" s="219">
        <f>+'Site 11'!$B$29</f>
        <v>0</v>
      </c>
      <c r="C177" s="220" t="str">
        <f>+'Site 11'!$C$11</f>
        <v>Site 11</v>
      </c>
      <c r="D177" s="421" t="e">
        <f>INDEX('Site 11'!$C$13:$C$172,MATCH('- MASTER -'!B177,'Site 11'!$B$13:$B$172,0))</f>
        <v>#N/A</v>
      </c>
      <c r="E177" s="220" t="s">
        <v>17</v>
      </c>
      <c r="F177" s="418" t="e">
        <f>INDEX('Site 11'!$I$13:$I$172,(MATCH('- MASTER -'!B177,'Site 11'!$B$13:$B$172,0)))</f>
        <v>#N/A</v>
      </c>
      <c r="G177" s="389"/>
      <c r="H177" s="214" t="e">
        <f>INDEX('Site 11'!$J$13:$J$172,MATCH('- MASTER -'!B177,'Site 11'!$B$13:$B$172,0))</f>
        <v>#N/A</v>
      </c>
      <c r="I177" s="218" t="e">
        <f t="shared" si="5"/>
        <v>#N/A</v>
      </c>
    </row>
    <row r="178" spans="1:9" ht="35.1" hidden="1" customHeight="1">
      <c r="A178" s="319">
        <v>6</v>
      </c>
      <c r="B178" s="219">
        <f>+'Site 11'!$B$33</f>
        <v>0</v>
      </c>
      <c r="C178" s="220" t="str">
        <f>+'Site 11'!$C$11</f>
        <v>Site 11</v>
      </c>
      <c r="D178" s="421" t="e">
        <f>INDEX('Site 11'!$C$13:$C$172,MATCH('- MASTER -'!B178,'Site 11'!$B$13:$B$172,0))</f>
        <v>#N/A</v>
      </c>
      <c r="E178" s="220" t="s">
        <v>17</v>
      </c>
      <c r="F178" s="418" t="e">
        <f>INDEX('Site 11'!$I$13:$I$172,(MATCH('- MASTER -'!B178,'Site 11'!$B$13:$B$172,0)))</f>
        <v>#N/A</v>
      </c>
      <c r="G178" s="389"/>
      <c r="H178" s="214" t="e">
        <f>INDEX('Site 11'!$J$13:$J$172,MATCH('- MASTER -'!B178,'Site 11'!$B$13:$B$172,0))</f>
        <v>#N/A</v>
      </c>
      <c r="I178" s="218" t="e">
        <f t="shared" si="5"/>
        <v>#N/A</v>
      </c>
    </row>
    <row r="179" spans="1:9" ht="35.1" hidden="1" customHeight="1">
      <c r="A179" s="319">
        <v>7</v>
      </c>
      <c r="B179" s="219">
        <f>+'Site 11'!$B$37</f>
        <v>0</v>
      </c>
      <c r="C179" s="220" t="str">
        <f>+'Site 11'!$C$11</f>
        <v>Site 11</v>
      </c>
      <c r="D179" s="421" t="e">
        <f>INDEX('Site 11'!$C$13:$C$172,MATCH('- MASTER -'!B179,'Site 11'!$B$13:$B$172,0))</f>
        <v>#N/A</v>
      </c>
      <c r="E179" s="220" t="s">
        <v>17</v>
      </c>
      <c r="F179" s="418" t="e">
        <f>INDEX('Site 11'!$I$13:$I$172,(MATCH('- MASTER -'!B179,'Site 11'!$B$13:$B$172,0)))</f>
        <v>#N/A</v>
      </c>
      <c r="G179" s="389"/>
      <c r="H179" s="214" t="e">
        <f>INDEX('Site 11'!$J$13:$J$172,MATCH('- MASTER -'!B179,'Site 11'!$B$13:$B$172,0))</f>
        <v>#N/A</v>
      </c>
      <c r="I179" s="218" t="e">
        <f t="shared" si="5"/>
        <v>#N/A</v>
      </c>
    </row>
    <row r="180" spans="1:9" ht="35.1" hidden="1" customHeight="1">
      <c r="A180" s="319">
        <v>8</v>
      </c>
      <c r="B180" s="219">
        <f>+'Site 11'!$B$41</f>
        <v>0</v>
      </c>
      <c r="C180" s="220" t="str">
        <f>+'Site 11'!$C$11</f>
        <v>Site 11</v>
      </c>
      <c r="D180" s="421" t="e">
        <f>INDEX('Site 11'!$C$13:$C$172,MATCH('- MASTER -'!B180,'Site 11'!$B$13:$B$172,0))</f>
        <v>#N/A</v>
      </c>
      <c r="E180" s="220" t="s">
        <v>17</v>
      </c>
      <c r="F180" s="418" t="e">
        <f>INDEX('Site 11'!$I$13:$I$172,(MATCH('- MASTER -'!B180,'Site 11'!$B$13:$B$172,0)))</f>
        <v>#N/A</v>
      </c>
      <c r="G180" s="389"/>
      <c r="H180" s="214" t="e">
        <f>INDEX('Site 11'!$J$13:$J$172,MATCH('- MASTER -'!B180,'Site 11'!$B$13:$B$172,0))</f>
        <v>#N/A</v>
      </c>
      <c r="I180" s="218" t="e">
        <f t="shared" si="5"/>
        <v>#N/A</v>
      </c>
    </row>
    <row r="181" spans="1:9" ht="35.1" hidden="1" customHeight="1">
      <c r="A181" s="319">
        <v>9</v>
      </c>
      <c r="B181" s="219">
        <f>+'Site 11'!$B$45</f>
        <v>0</v>
      </c>
      <c r="C181" s="220" t="str">
        <f>+'Site 11'!$C$11</f>
        <v>Site 11</v>
      </c>
      <c r="D181" s="421" t="e">
        <f>INDEX('Site 11'!$C$13:$C$172,MATCH('- MASTER -'!B181,'Site 11'!$B$13:$B$172,0))</f>
        <v>#N/A</v>
      </c>
      <c r="E181" s="220" t="s">
        <v>17</v>
      </c>
      <c r="F181" s="418" t="e">
        <f>INDEX('Site 11'!$I$13:$I$172,(MATCH('- MASTER -'!B181,'Site 11'!$B$13:$B$172,0)))</f>
        <v>#N/A</v>
      </c>
      <c r="G181" s="389"/>
      <c r="H181" s="214" t="e">
        <f>INDEX('Site 11'!$J$13:$J$172,MATCH('- MASTER -'!B181,'Site 11'!$B$13:$B$172,0))</f>
        <v>#N/A</v>
      </c>
      <c r="I181" s="218" t="e">
        <f t="shared" si="5"/>
        <v>#N/A</v>
      </c>
    </row>
    <row r="182" spans="1:9" ht="35.1" hidden="1" customHeight="1">
      <c r="A182" s="319">
        <v>10</v>
      </c>
      <c r="B182" s="219">
        <f>+'Site 11'!$B$49</f>
        <v>0</v>
      </c>
      <c r="C182" s="220" t="str">
        <f>+'Site 11'!$C$11</f>
        <v>Site 11</v>
      </c>
      <c r="D182" s="421" t="e">
        <f>INDEX('Site 11'!$C$13:$C$172,MATCH('- MASTER -'!B182,'Site 11'!$B$13:$B$172,0))</f>
        <v>#N/A</v>
      </c>
      <c r="E182" s="220" t="s">
        <v>17</v>
      </c>
      <c r="F182" s="418" t="e">
        <f>INDEX('Site 11'!$I$13:$I$172,(MATCH('- MASTER -'!B182,'Site 11'!$B$13:$B$172,0)))</f>
        <v>#N/A</v>
      </c>
      <c r="G182" s="389"/>
      <c r="H182" s="214" t="e">
        <f>INDEX('Site 11'!$J$13:$J$172,MATCH('- MASTER -'!B182,'Site 11'!$B$13:$B$172,0))</f>
        <v>#N/A</v>
      </c>
      <c r="I182" s="218" t="e">
        <f t="shared" si="5"/>
        <v>#N/A</v>
      </c>
    </row>
    <row r="183" spans="1:9" ht="35.1" hidden="1" customHeight="1">
      <c r="A183" s="319">
        <v>11</v>
      </c>
      <c r="B183" s="219">
        <f>+'Site 11'!$B$53</f>
        <v>0</v>
      </c>
      <c r="C183" s="220" t="str">
        <f>+'Site 11'!$C$11</f>
        <v>Site 11</v>
      </c>
      <c r="D183" s="421" t="e">
        <f>INDEX('Site 11'!$C$13:$C$172,MATCH('- MASTER -'!B183,'Site 11'!$B$13:$B$172,0))</f>
        <v>#N/A</v>
      </c>
      <c r="E183" s="220" t="s">
        <v>17</v>
      </c>
      <c r="F183" s="418" t="e">
        <f>INDEX('Site 11'!$I$13:$I$172,(MATCH('- MASTER -'!B183,'Site 11'!$B$13:$B$172,0)))</f>
        <v>#N/A</v>
      </c>
      <c r="G183" s="389"/>
      <c r="H183" s="214" t="e">
        <f>INDEX('Site 11'!$J$13:$J$172,MATCH('- MASTER -'!B183,'Site 11'!$B$13:$B$172,0))</f>
        <v>#N/A</v>
      </c>
      <c r="I183" s="218" t="e">
        <f t="shared" si="5"/>
        <v>#N/A</v>
      </c>
    </row>
    <row r="184" spans="1:9" ht="35.1" hidden="1" customHeight="1">
      <c r="A184" s="319">
        <v>12</v>
      </c>
      <c r="B184" s="219">
        <f>+'Site 11'!$B$57</f>
        <v>0</v>
      </c>
      <c r="C184" s="220" t="str">
        <f>+'Site 11'!$C$11</f>
        <v>Site 11</v>
      </c>
      <c r="D184" s="421" t="e">
        <f>INDEX('Site 11'!$C$13:$C$172,MATCH('- MASTER -'!B184,'Site 11'!$B$13:$B$172,0))</f>
        <v>#N/A</v>
      </c>
      <c r="E184" s="220" t="s">
        <v>17</v>
      </c>
      <c r="F184" s="418" t="e">
        <f>INDEX('Site 11'!$I$13:$I$172,(MATCH('- MASTER -'!B184,'Site 11'!$B$13:$B$172,0)))</f>
        <v>#N/A</v>
      </c>
      <c r="G184" s="389"/>
      <c r="H184" s="214" t="e">
        <f>INDEX('Site 11'!$J$13:$J$172,MATCH('- MASTER -'!B184,'Site 11'!$B$13:$B$172,0))</f>
        <v>#N/A</v>
      </c>
      <c r="I184" s="218" t="e">
        <f t="shared" si="5"/>
        <v>#N/A</v>
      </c>
    </row>
    <row r="185" spans="1:9" ht="35.1" hidden="1" customHeight="1">
      <c r="A185" s="319">
        <v>13</v>
      </c>
      <c r="B185" s="219">
        <f>+'Site 11'!$B$61</f>
        <v>0</v>
      </c>
      <c r="C185" s="220" t="str">
        <f>+'Site 11'!$C$11</f>
        <v>Site 11</v>
      </c>
      <c r="D185" s="421" t="e">
        <f>INDEX('Site 11'!$C$13:$C$172,MATCH('- MASTER -'!B185,'Site 11'!$B$13:$B$172,0))</f>
        <v>#N/A</v>
      </c>
      <c r="E185" s="220" t="s">
        <v>17</v>
      </c>
      <c r="F185" s="418" t="e">
        <f>INDEX('Site 11'!$I$13:$I$172,(MATCH('- MASTER -'!B185,'Site 11'!$B$13:$B$172,0)))</f>
        <v>#N/A</v>
      </c>
      <c r="G185" s="389"/>
      <c r="H185" s="214" t="e">
        <f>INDEX('Site 11'!$J$13:$J$172,MATCH('- MASTER -'!B185,'Site 11'!$B$13:$B$172,0))</f>
        <v>#N/A</v>
      </c>
      <c r="I185" s="218" t="e">
        <f t="shared" si="5"/>
        <v>#N/A</v>
      </c>
    </row>
    <row r="186" spans="1:9" ht="35.1" hidden="1" customHeight="1">
      <c r="A186" s="319">
        <v>14</v>
      </c>
      <c r="B186" s="219">
        <f>+'Site 11'!$B$65</f>
        <v>0</v>
      </c>
      <c r="C186" s="220" t="str">
        <f>+'Site 11'!$C$11</f>
        <v>Site 11</v>
      </c>
      <c r="D186" s="421" t="e">
        <f>INDEX('Site 11'!$C$13:$C$172,MATCH('- MASTER -'!B186,'Site 11'!$B$13:$B$172,0))</f>
        <v>#N/A</v>
      </c>
      <c r="E186" s="220" t="s">
        <v>17</v>
      </c>
      <c r="F186" s="418" t="e">
        <f>INDEX('Site 11'!$I$13:$I$172,(MATCH('- MASTER -'!B186,'Site 11'!$B$13:$B$172,0)))</f>
        <v>#N/A</v>
      </c>
      <c r="G186" s="389"/>
      <c r="H186" s="214" t="e">
        <f>INDEX('Site 11'!$J$13:$J$172,MATCH('- MASTER -'!B186,'Site 11'!$B$13:$B$172,0))</f>
        <v>#N/A</v>
      </c>
      <c r="I186" s="218" t="e">
        <f t="shared" si="5"/>
        <v>#N/A</v>
      </c>
    </row>
    <row r="187" spans="1:9" ht="35.1" hidden="1" customHeight="1">
      <c r="A187" s="319">
        <v>15</v>
      </c>
      <c r="B187" s="219">
        <f>+'Site 11'!$B$69</f>
        <v>0</v>
      </c>
      <c r="C187" s="220" t="str">
        <f>+'Site 11'!$C$11</f>
        <v>Site 11</v>
      </c>
      <c r="D187" s="421" t="e">
        <f>INDEX('Site 11'!$C$13:$C$172,MATCH('- MASTER -'!B187,'Site 11'!$B$13:$B$172,0))</f>
        <v>#N/A</v>
      </c>
      <c r="E187" s="220" t="s">
        <v>17</v>
      </c>
      <c r="F187" s="418" t="e">
        <f>INDEX('Site 11'!$I$13:$I$172,(MATCH('- MASTER -'!B187,'Site 11'!$B$13:$B$172,0)))</f>
        <v>#N/A</v>
      </c>
      <c r="G187" s="389"/>
      <c r="H187" s="214" t="e">
        <f>INDEX('Site 11'!$J$13:$J$172,MATCH('- MASTER -'!B187,'Site 11'!$B$13:$B$172,0))</f>
        <v>#N/A</v>
      </c>
      <c r="I187" s="218" t="e">
        <f t="shared" si="5"/>
        <v>#N/A</v>
      </c>
    </row>
    <row r="188" spans="1:9" ht="35.1" hidden="1" customHeight="1">
      <c r="A188" s="319"/>
      <c r="B188" s="219"/>
      <c r="C188" s="220"/>
      <c r="D188" s="421"/>
      <c r="E188" s="220"/>
      <c r="F188" s="314"/>
      <c r="G188" s="389"/>
      <c r="H188" s="214"/>
      <c r="I188" s="218">
        <f t="shared" ref="I188" si="9">ROUND(H188,0)</f>
        <v>0</v>
      </c>
    </row>
    <row r="189" spans="1:9" ht="35.1" hidden="1" customHeight="1">
      <c r="A189" s="319">
        <v>1</v>
      </c>
      <c r="B189" s="219">
        <f>+'Site 12'!$B$13</f>
        <v>0</v>
      </c>
      <c r="C189" s="315" t="str">
        <f>+'Site 12'!$C$11</f>
        <v>Site 12</v>
      </c>
      <c r="D189" s="421" t="e">
        <f>INDEX('Site 12'!$C$13:$C$172,MATCH('- MASTER -'!B189,'Site 12'!$B$13:$B$172,0))</f>
        <v>#N/A</v>
      </c>
      <c r="E189" s="220" t="s">
        <v>17</v>
      </c>
      <c r="F189" s="418" t="e">
        <f>INDEX('Site 12'!$I$13:$I$172,(MATCH('- MASTER -'!B189,'Site 12'!$B$13:$B$172,0)))</f>
        <v>#N/A</v>
      </c>
      <c r="G189" s="389"/>
      <c r="H189" s="214" t="e">
        <f>INDEX('Site 12'!$J$13:$J$172,MATCH('- MASTER -'!B189,'Site 12'!$B$13:$B$172,0))</f>
        <v>#N/A</v>
      </c>
      <c r="I189" s="218" t="e">
        <f t="shared" si="5"/>
        <v>#N/A</v>
      </c>
    </row>
    <row r="190" spans="1:9" ht="35.1" hidden="1" customHeight="1">
      <c r="A190" s="319">
        <v>2</v>
      </c>
      <c r="B190" s="219">
        <f>+'Site 12'!$B$17</f>
        <v>0</v>
      </c>
      <c r="C190" s="220" t="str">
        <f>+'Site 12'!$C$11</f>
        <v>Site 12</v>
      </c>
      <c r="D190" s="421" t="e">
        <f>INDEX('Site 12'!$C$13:$C$172,MATCH('- MASTER -'!B190,'Site 12'!$B$13:$B$172,0))</f>
        <v>#N/A</v>
      </c>
      <c r="E190" s="220" t="s">
        <v>17</v>
      </c>
      <c r="F190" s="418" t="e">
        <f>INDEX('Site 12'!$I$13:$I$172,(MATCH('- MASTER -'!B190,'Site 12'!$B$13:$B$172,0)))</f>
        <v>#N/A</v>
      </c>
      <c r="G190" s="389"/>
      <c r="H190" s="214" t="e">
        <f>INDEX('Site 12'!$J$13:$J$172,MATCH('- MASTER -'!B190,'Site 12'!$B$13:$B$172,0))</f>
        <v>#N/A</v>
      </c>
      <c r="I190" s="218" t="e">
        <f t="shared" si="5"/>
        <v>#N/A</v>
      </c>
    </row>
    <row r="191" spans="1:9" ht="35.1" hidden="1" customHeight="1">
      <c r="A191" s="319">
        <v>3</v>
      </c>
      <c r="B191" s="219">
        <f>+'Site 12'!$B$21</f>
        <v>0</v>
      </c>
      <c r="C191" s="220" t="str">
        <f>+'Site 12'!$C$11</f>
        <v>Site 12</v>
      </c>
      <c r="D191" s="421" t="e">
        <f>INDEX('Site 12'!$C$13:$C$172,MATCH('- MASTER -'!B191,'Site 12'!$B$13:$B$172,0))</f>
        <v>#N/A</v>
      </c>
      <c r="E191" s="220" t="s">
        <v>17</v>
      </c>
      <c r="F191" s="418" t="e">
        <f>INDEX('Site 12'!$I$13:$I$172,(MATCH('- MASTER -'!B191,'Site 12'!$B$13:$B$172,0)))</f>
        <v>#N/A</v>
      </c>
      <c r="G191" s="389"/>
      <c r="H191" s="214" t="e">
        <f>INDEX('Site 12'!$J$13:$J$172,MATCH('- MASTER -'!B191,'Site 12'!$B$13:$B$172,0))</f>
        <v>#N/A</v>
      </c>
      <c r="I191" s="218" t="e">
        <f t="shared" si="5"/>
        <v>#N/A</v>
      </c>
    </row>
    <row r="192" spans="1:9" ht="35.1" hidden="1" customHeight="1">
      <c r="A192" s="319">
        <v>4</v>
      </c>
      <c r="B192" s="219">
        <f>+'Site 12'!$B$25</f>
        <v>0</v>
      </c>
      <c r="C192" s="220" t="str">
        <f>+'Site 12'!$C$11</f>
        <v>Site 12</v>
      </c>
      <c r="D192" s="421" t="e">
        <f>INDEX('Site 12'!$C$13:$C$172,MATCH('- MASTER -'!B192,'Site 12'!$B$13:$B$172,0))</f>
        <v>#N/A</v>
      </c>
      <c r="E192" s="220" t="s">
        <v>17</v>
      </c>
      <c r="F192" s="418" t="e">
        <f>INDEX('Site 12'!$I$13:$I$172,(MATCH('- MASTER -'!B192,'Site 12'!$B$13:$B$172,0)))</f>
        <v>#N/A</v>
      </c>
      <c r="G192" s="389"/>
      <c r="H192" s="214" t="e">
        <f>INDEX('Site 12'!$J$13:$J$172,MATCH('- MASTER -'!B192,'Site 12'!$B$13:$B$172,0))</f>
        <v>#N/A</v>
      </c>
      <c r="I192" s="218" t="e">
        <f t="shared" si="5"/>
        <v>#N/A</v>
      </c>
    </row>
    <row r="193" spans="1:9" ht="35.1" hidden="1" customHeight="1">
      <c r="A193" s="319">
        <v>5</v>
      </c>
      <c r="B193" s="219">
        <f>+'Site 12'!$B$29</f>
        <v>0</v>
      </c>
      <c r="C193" s="220" t="str">
        <f>+'Site 12'!$C$11</f>
        <v>Site 12</v>
      </c>
      <c r="D193" s="421" t="e">
        <f>INDEX('Site 12'!$C$13:$C$172,MATCH('- MASTER -'!B193,'Site 12'!$B$13:$B$172,0))</f>
        <v>#N/A</v>
      </c>
      <c r="E193" s="220" t="s">
        <v>17</v>
      </c>
      <c r="F193" s="418" t="e">
        <f>INDEX('Site 12'!$I$13:$I$172,(MATCH('- MASTER -'!B193,'Site 12'!$B$13:$B$172,0)))</f>
        <v>#N/A</v>
      </c>
      <c r="G193" s="389"/>
      <c r="H193" s="214" t="e">
        <f>INDEX('Site 12'!$J$13:$J$172,MATCH('- MASTER -'!B193,'Site 12'!$B$13:$B$172,0))</f>
        <v>#N/A</v>
      </c>
      <c r="I193" s="218" t="e">
        <f t="shared" si="5"/>
        <v>#N/A</v>
      </c>
    </row>
    <row r="194" spans="1:9" ht="35.1" hidden="1" customHeight="1">
      <c r="A194" s="319">
        <v>6</v>
      </c>
      <c r="B194" s="219">
        <f>+'Site 12'!$B$33</f>
        <v>0</v>
      </c>
      <c r="C194" s="220" t="str">
        <f>+'Site 12'!$C$11</f>
        <v>Site 12</v>
      </c>
      <c r="D194" s="421" t="e">
        <f>INDEX('Site 12'!$C$13:$C$172,MATCH('- MASTER -'!B194,'Site 12'!$B$13:$B$172,0))</f>
        <v>#N/A</v>
      </c>
      <c r="E194" s="220" t="s">
        <v>17</v>
      </c>
      <c r="F194" s="418" t="e">
        <f>INDEX('Site 12'!$I$13:$I$172,(MATCH('- MASTER -'!B194,'Site 12'!$B$13:$B$172,0)))</f>
        <v>#N/A</v>
      </c>
      <c r="G194" s="389"/>
      <c r="H194" s="214" t="e">
        <f>INDEX('Site 12'!$J$13:$J$172,MATCH('- MASTER -'!B194,'Site 12'!$B$13:$B$172,0))</f>
        <v>#N/A</v>
      </c>
      <c r="I194" s="218" t="e">
        <f t="shared" si="5"/>
        <v>#N/A</v>
      </c>
    </row>
    <row r="195" spans="1:9" ht="35.1" hidden="1" customHeight="1">
      <c r="A195" s="319">
        <v>7</v>
      </c>
      <c r="B195" s="219">
        <f>+'Site 12'!$B$37</f>
        <v>0</v>
      </c>
      <c r="C195" s="220" t="str">
        <f>+'Site 12'!$C$11</f>
        <v>Site 12</v>
      </c>
      <c r="D195" s="421" t="e">
        <f>INDEX('Site 12'!$C$13:$C$172,MATCH('- MASTER -'!B195,'Site 12'!$B$13:$B$172,0))</f>
        <v>#N/A</v>
      </c>
      <c r="E195" s="220" t="s">
        <v>17</v>
      </c>
      <c r="F195" s="418" t="e">
        <f>INDEX('Site 12'!$I$13:$I$172,(MATCH('- MASTER -'!B195,'Site 12'!$B$13:$B$172,0)))</f>
        <v>#N/A</v>
      </c>
      <c r="G195" s="389"/>
      <c r="H195" s="214" t="e">
        <f>INDEX('Site 12'!$J$13:$J$172,MATCH('- MASTER -'!B195,'Site 12'!$B$13:$B$172,0))</f>
        <v>#N/A</v>
      </c>
      <c r="I195" s="218" t="e">
        <f t="shared" si="5"/>
        <v>#N/A</v>
      </c>
    </row>
    <row r="196" spans="1:9" ht="35.1" hidden="1" customHeight="1">
      <c r="A196" s="319">
        <v>8</v>
      </c>
      <c r="B196" s="219">
        <f>+'Site 12'!$B$41</f>
        <v>0</v>
      </c>
      <c r="C196" s="220" t="str">
        <f>+'Site 12'!$C$11</f>
        <v>Site 12</v>
      </c>
      <c r="D196" s="421" t="e">
        <f>INDEX('Site 12'!$C$13:$C$172,MATCH('- MASTER -'!B196,'Site 12'!$B$13:$B$172,0))</f>
        <v>#N/A</v>
      </c>
      <c r="E196" s="220" t="s">
        <v>17</v>
      </c>
      <c r="F196" s="418" t="e">
        <f>INDEX('Site 12'!$I$13:$I$172,(MATCH('- MASTER -'!B196,'Site 12'!$B$13:$B$172,0)))</f>
        <v>#N/A</v>
      </c>
      <c r="G196" s="389"/>
      <c r="H196" s="214" t="e">
        <f>INDEX('Site 12'!$J$13:$J$172,MATCH('- MASTER -'!B196,'Site 12'!$B$13:$B$172,0))</f>
        <v>#N/A</v>
      </c>
      <c r="I196" s="218" t="e">
        <f t="shared" si="5"/>
        <v>#N/A</v>
      </c>
    </row>
    <row r="197" spans="1:9" ht="35.1" hidden="1" customHeight="1">
      <c r="A197" s="319">
        <v>9</v>
      </c>
      <c r="B197" s="219">
        <f>+'Site 12'!$B$45</f>
        <v>0</v>
      </c>
      <c r="C197" s="220" t="str">
        <f>+'Site 12'!$C$11</f>
        <v>Site 12</v>
      </c>
      <c r="D197" s="421" t="e">
        <f>INDEX('Site 12'!$C$13:$C$172,MATCH('- MASTER -'!B197,'Site 12'!$B$13:$B$172,0))</f>
        <v>#N/A</v>
      </c>
      <c r="E197" s="220" t="s">
        <v>17</v>
      </c>
      <c r="F197" s="418" t="e">
        <f>INDEX('Site 12'!$I$13:$I$172,(MATCH('- MASTER -'!B197,'Site 12'!$B$13:$B$172,0)))</f>
        <v>#N/A</v>
      </c>
      <c r="G197" s="389"/>
      <c r="H197" s="214" t="e">
        <f>INDEX('Site 12'!$J$13:$J$172,MATCH('- MASTER -'!B197,'Site 12'!$B$13:$B$172,0))</f>
        <v>#N/A</v>
      </c>
      <c r="I197" s="218" t="e">
        <f t="shared" si="5"/>
        <v>#N/A</v>
      </c>
    </row>
    <row r="198" spans="1:9" ht="35.1" hidden="1" customHeight="1">
      <c r="A198" s="319">
        <v>10</v>
      </c>
      <c r="B198" s="219">
        <f>+'Site 12'!$B$49</f>
        <v>0</v>
      </c>
      <c r="C198" s="220" t="str">
        <f>+'Site 12'!$C$11</f>
        <v>Site 12</v>
      </c>
      <c r="D198" s="421" t="e">
        <f>INDEX('Site 12'!$C$13:$C$172,MATCH('- MASTER -'!B198,'Site 12'!$B$13:$B$172,0))</f>
        <v>#N/A</v>
      </c>
      <c r="E198" s="220" t="s">
        <v>17</v>
      </c>
      <c r="F198" s="418" t="e">
        <f>INDEX('Site 12'!$I$13:$I$172,(MATCH('- MASTER -'!B198,'Site 12'!$B$13:$B$172,0)))</f>
        <v>#N/A</v>
      </c>
      <c r="G198" s="389"/>
      <c r="H198" s="214" t="e">
        <f>INDEX('Site 12'!$J$13:$J$172,MATCH('- MASTER -'!B198,'Site 12'!$B$13:$B$172,0))</f>
        <v>#N/A</v>
      </c>
      <c r="I198" s="218" t="e">
        <f t="shared" si="5"/>
        <v>#N/A</v>
      </c>
    </row>
    <row r="199" spans="1:9" ht="35.1" hidden="1" customHeight="1">
      <c r="A199" s="319">
        <v>11</v>
      </c>
      <c r="B199" s="219">
        <f>+'Site 12'!$B$53</f>
        <v>0</v>
      </c>
      <c r="C199" s="220" t="str">
        <f>+'Site 12'!$C$11</f>
        <v>Site 12</v>
      </c>
      <c r="D199" s="421" t="e">
        <f>INDEX('Site 12'!$C$13:$C$172,MATCH('- MASTER -'!B199,'Site 12'!$B$13:$B$172,0))</f>
        <v>#N/A</v>
      </c>
      <c r="E199" s="220" t="s">
        <v>17</v>
      </c>
      <c r="F199" s="418" t="e">
        <f>INDEX('Site 12'!$I$13:$I$172,(MATCH('- MASTER -'!B199,'Site 12'!$B$13:$B$172,0)))</f>
        <v>#N/A</v>
      </c>
      <c r="G199" s="389"/>
      <c r="H199" s="214" t="e">
        <f>INDEX('Site 12'!$J$13:$J$172,MATCH('- MASTER -'!B199,'Site 12'!$B$13:$B$172,0))</f>
        <v>#N/A</v>
      </c>
      <c r="I199" s="218" t="e">
        <f t="shared" ref="I199:I203" si="10">ROUND(H199,0)</f>
        <v>#N/A</v>
      </c>
    </row>
    <row r="200" spans="1:9" ht="35.1" hidden="1" customHeight="1">
      <c r="A200" s="319">
        <v>12</v>
      </c>
      <c r="B200" s="219">
        <f>+'Site 12'!$B$57</f>
        <v>0</v>
      </c>
      <c r="C200" s="220" t="str">
        <f>+'Site 12'!$C$11</f>
        <v>Site 12</v>
      </c>
      <c r="D200" s="421" t="e">
        <f>INDEX('Site 12'!$C$13:$C$172,MATCH('- MASTER -'!B200,'Site 12'!$B$13:$B$172,0))</f>
        <v>#N/A</v>
      </c>
      <c r="E200" s="220" t="s">
        <v>17</v>
      </c>
      <c r="F200" s="418" t="e">
        <f>INDEX('Site 12'!$I$13:$I$172,(MATCH('- MASTER -'!B200,'Site 12'!$B$13:$B$172,0)))</f>
        <v>#N/A</v>
      </c>
      <c r="G200" s="389"/>
      <c r="H200" s="214" t="e">
        <f>INDEX('Site 12'!$J$13:$J$172,MATCH('- MASTER -'!B200,'Site 12'!$B$13:$B$172,0))</f>
        <v>#N/A</v>
      </c>
      <c r="I200" s="218" t="e">
        <f t="shared" si="10"/>
        <v>#N/A</v>
      </c>
    </row>
    <row r="201" spans="1:9" ht="35.1" hidden="1" customHeight="1">
      <c r="A201" s="319">
        <v>13</v>
      </c>
      <c r="B201" s="219">
        <f>+'Site 12'!$B$61</f>
        <v>0</v>
      </c>
      <c r="C201" s="220" t="str">
        <f>+'Site 12'!$C$11</f>
        <v>Site 12</v>
      </c>
      <c r="D201" s="421" t="e">
        <f>INDEX('Site 12'!$C$13:$C$172,MATCH('- MASTER -'!B201,'Site 12'!$B$13:$B$172,0))</f>
        <v>#N/A</v>
      </c>
      <c r="E201" s="220" t="s">
        <v>17</v>
      </c>
      <c r="F201" s="418" t="e">
        <f>INDEX('Site 12'!$I$13:$I$172,(MATCH('- MASTER -'!B201,'Site 12'!$B$13:$B$172,0)))</f>
        <v>#N/A</v>
      </c>
      <c r="G201" s="389"/>
      <c r="H201" s="214" t="e">
        <f>INDEX('Site 12'!$J$13:$J$172,MATCH('- MASTER -'!B201,'Site 12'!$B$13:$B$172,0))</f>
        <v>#N/A</v>
      </c>
      <c r="I201" s="218" t="e">
        <f t="shared" si="10"/>
        <v>#N/A</v>
      </c>
    </row>
    <row r="202" spans="1:9" ht="35.1" hidden="1" customHeight="1">
      <c r="A202" s="319">
        <v>14</v>
      </c>
      <c r="B202" s="219">
        <f>+'Site 12'!$B$65</f>
        <v>0</v>
      </c>
      <c r="C202" s="220" t="str">
        <f>+'Site 12'!$C$11</f>
        <v>Site 12</v>
      </c>
      <c r="D202" s="421" t="e">
        <f>INDEX('Site 12'!$C$13:$C$172,MATCH('- MASTER -'!B202,'Site 12'!$B$13:$B$172,0))</f>
        <v>#N/A</v>
      </c>
      <c r="E202" s="220" t="s">
        <v>17</v>
      </c>
      <c r="F202" s="418" t="e">
        <f>INDEX('Site 12'!$I$13:$I$172,(MATCH('- MASTER -'!B202,'Site 12'!$B$13:$B$172,0)))</f>
        <v>#N/A</v>
      </c>
      <c r="G202" s="389"/>
      <c r="H202" s="214" t="e">
        <f>INDEX('Site 12'!$J$13:$J$172,MATCH('- MASTER -'!B202,'Site 12'!$B$13:$B$172,0))</f>
        <v>#N/A</v>
      </c>
      <c r="I202" s="218" t="e">
        <f t="shared" si="10"/>
        <v>#N/A</v>
      </c>
    </row>
    <row r="203" spans="1:9" ht="35.1" hidden="1" customHeight="1">
      <c r="A203" s="319">
        <v>15</v>
      </c>
      <c r="B203" s="219">
        <f>+'Site 12'!$B$69</f>
        <v>0</v>
      </c>
      <c r="C203" s="220" t="str">
        <f>+'Site 12'!$C$11</f>
        <v>Site 12</v>
      </c>
      <c r="D203" s="421" t="e">
        <f>INDEX('Site 12'!$C$13:$C$172,MATCH('- MASTER -'!B203,'Site 12'!$B$13:$B$172,0))</f>
        <v>#N/A</v>
      </c>
      <c r="E203" s="220" t="s">
        <v>17</v>
      </c>
      <c r="F203" s="418" t="e">
        <f>INDEX('Site 12'!$I$13:$I$172,(MATCH('- MASTER -'!B203,'Site 12'!$B$13:$B$172,0)))</f>
        <v>#N/A</v>
      </c>
      <c r="G203" s="389"/>
      <c r="H203" s="214" t="e">
        <f>INDEX('Site 12'!$J$13:$J$172,MATCH('- MASTER -'!B203,'Site 12'!$B$13:$B$172,0))</f>
        <v>#N/A</v>
      </c>
      <c r="I203" s="218" t="e">
        <f t="shared" si="10"/>
        <v>#N/A</v>
      </c>
    </row>
    <row r="204" spans="1:9" ht="35.1" hidden="1" customHeight="1">
      <c r="A204" s="319"/>
      <c r="B204" s="219"/>
      <c r="C204" s="220"/>
      <c r="D204" s="421"/>
      <c r="E204" s="220"/>
      <c r="F204" s="314"/>
      <c r="G204" s="389"/>
      <c r="H204" s="214"/>
      <c r="I204" s="218">
        <f t="shared" si="5"/>
        <v>0</v>
      </c>
    </row>
    <row r="205" spans="1:9" ht="35.1" hidden="1" customHeight="1">
      <c r="A205" s="319">
        <v>1</v>
      </c>
      <c r="B205" s="219">
        <f>+'Site 13'!$B$13</f>
        <v>0</v>
      </c>
      <c r="C205" s="315" t="str">
        <f>+'Site 13'!$C$11</f>
        <v>Site 13</v>
      </c>
      <c r="D205" s="421" t="e">
        <f>INDEX('Site 13'!$C$13:$C$172,MATCH('- MASTER -'!B205,'Site 13'!$B$13:$B$172,0))</f>
        <v>#N/A</v>
      </c>
      <c r="E205" s="220" t="s">
        <v>17</v>
      </c>
      <c r="F205" s="418" t="e">
        <f>INDEX('Site 13'!$I$13:$I$172,(MATCH('- MASTER -'!B205,'Site 13'!$B$13:$B$172,0)))</f>
        <v>#N/A</v>
      </c>
      <c r="G205" s="389"/>
      <c r="H205" s="214" t="e">
        <f>INDEX('Site 13'!$J$13:$J$172,MATCH('- MASTER -'!B205,'Site 13'!$B$13:$B$172,0))</f>
        <v>#N/A</v>
      </c>
      <c r="I205" s="218" t="e">
        <f t="shared" si="5"/>
        <v>#N/A</v>
      </c>
    </row>
    <row r="206" spans="1:9" ht="35.1" hidden="1" customHeight="1">
      <c r="A206" s="319">
        <v>2</v>
      </c>
      <c r="B206" s="219">
        <f>+'Site 13'!$B$17</f>
        <v>0</v>
      </c>
      <c r="C206" s="220" t="str">
        <f>+'Site 13'!$C$11</f>
        <v>Site 13</v>
      </c>
      <c r="D206" s="421" t="e">
        <f>INDEX('Site 13'!$C$13:$C$172,MATCH('- MASTER -'!B206,'Site 13'!$B$13:$B$172,0))</f>
        <v>#N/A</v>
      </c>
      <c r="E206" s="220" t="s">
        <v>17</v>
      </c>
      <c r="F206" s="418" t="e">
        <f>INDEX('Site 13'!$I$13:$I$172,(MATCH('- MASTER -'!B206,'Site 13'!$B$13:$B$172,0)))</f>
        <v>#N/A</v>
      </c>
      <c r="G206" s="389"/>
      <c r="H206" s="214" t="e">
        <f>INDEX('Site 13'!$J$13:$J$172,MATCH('- MASTER -'!B206,'Site 13'!$B$13:$B$172,0))</f>
        <v>#N/A</v>
      </c>
      <c r="I206" s="218" t="e">
        <f t="shared" si="5"/>
        <v>#N/A</v>
      </c>
    </row>
    <row r="207" spans="1:9" ht="35.1" hidden="1" customHeight="1">
      <c r="A207" s="319">
        <v>3</v>
      </c>
      <c r="B207" s="219">
        <f>+'Site 13'!$B$21</f>
        <v>0</v>
      </c>
      <c r="C207" s="220" t="str">
        <f>+'Site 13'!$C$11</f>
        <v>Site 13</v>
      </c>
      <c r="D207" s="421" t="e">
        <f>INDEX('Site 13'!$C$13:$C$172,MATCH('- MASTER -'!B207,'Site 13'!$B$13:$B$172,0))</f>
        <v>#N/A</v>
      </c>
      <c r="E207" s="220" t="s">
        <v>17</v>
      </c>
      <c r="F207" s="418" t="e">
        <f>INDEX('Site 13'!$I$13:$I$172,(MATCH('- MASTER -'!B207,'Site 13'!$B$13:$B$172,0)))</f>
        <v>#N/A</v>
      </c>
      <c r="G207" s="389"/>
      <c r="H207" s="214" t="e">
        <f>INDEX('Site 13'!$J$13:$J$172,MATCH('- MASTER -'!B207,'Site 13'!$B$13:$B$172,0))</f>
        <v>#N/A</v>
      </c>
      <c r="I207" s="218" t="e">
        <f t="shared" si="5"/>
        <v>#N/A</v>
      </c>
    </row>
    <row r="208" spans="1:9" ht="35.1" hidden="1" customHeight="1">
      <c r="A208" s="319">
        <v>4</v>
      </c>
      <c r="B208" s="219">
        <f>+'Site 13'!$B$25</f>
        <v>0</v>
      </c>
      <c r="C208" s="220" t="str">
        <f>+'Site 13'!$C$11</f>
        <v>Site 13</v>
      </c>
      <c r="D208" s="421" t="e">
        <f>INDEX('Site 13'!$C$13:$C$172,MATCH('- MASTER -'!B208,'Site 13'!$B$13:$B$172,0))</f>
        <v>#N/A</v>
      </c>
      <c r="E208" s="220" t="s">
        <v>17</v>
      </c>
      <c r="F208" s="418" t="e">
        <f>INDEX('Site 13'!$I$13:$I$172,(MATCH('- MASTER -'!B208,'Site 13'!$B$13:$B$172,0)))</f>
        <v>#N/A</v>
      </c>
      <c r="G208" s="389"/>
      <c r="H208" s="214" t="e">
        <f>INDEX('Site 13'!$J$13:$J$172,MATCH('- MASTER -'!B208,'Site 13'!$B$13:$B$172,0))</f>
        <v>#N/A</v>
      </c>
      <c r="I208" s="218" t="e">
        <f t="shared" si="5"/>
        <v>#N/A</v>
      </c>
    </row>
    <row r="209" spans="1:9" ht="35.1" hidden="1" customHeight="1">
      <c r="A209" s="319">
        <v>5</v>
      </c>
      <c r="B209" s="219">
        <f>+'Site 13'!$B$29</f>
        <v>0</v>
      </c>
      <c r="C209" s="220" t="str">
        <f>+'Site 13'!$C$11</f>
        <v>Site 13</v>
      </c>
      <c r="D209" s="421" t="e">
        <f>INDEX('Site 13'!$C$13:$C$172,MATCH('- MASTER -'!B209,'Site 13'!$B$13:$B$172,0))</f>
        <v>#N/A</v>
      </c>
      <c r="E209" s="220" t="s">
        <v>17</v>
      </c>
      <c r="F209" s="418" t="e">
        <f>INDEX('Site 13'!$I$13:$I$172,(MATCH('- MASTER -'!B209,'Site 13'!$B$13:$B$172,0)))</f>
        <v>#N/A</v>
      </c>
      <c r="G209" s="389"/>
      <c r="H209" s="214" t="e">
        <f>INDEX('Site 13'!$J$13:$J$172,MATCH('- MASTER -'!B209,'Site 13'!$B$13:$B$172,0))</f>
        <v>#N/A</v>
      </c>
      <c r="I209" s="218" t="e">
        <f t="shared" si="5"/>
        <v>#N/A</v>
      </c>
    </row>
    <row r="210" spans="1:9" ht="35.1" hidden="1" customHeight="1">
      <c r="A210" s="319">
        <v>6</v>
      </c>
      <c r="B210" s="219">
        <f>+'Site 13'!$B$33</f>
        <v>0</v>
      </c>
      <c r="C210" s="220" t="str">
        <f>+'Site 13'!$C$11</f>
        <v>Site 13</v>
      </c>
      <c r="D210" s="421" t="e">
        <f>INDEX('Site 13'!$C$13:$C$172,MATCH('- MASTER -'!B210,'Site 13'!$B$13:$B$172,0))</f>
        <v>#N/A</v>
      </c>
      <c r="E210" s="220" t="s">
        <v>17</v>
      </c>
      <c r="F210" s="418" t="e">
        <f>INDEX('Site 13'!$I$13:$I$172,(MATCH('- MASTER -'!B210,'Site 13'!$B$13:$B$172,0)))</f>
        <v>#N/A</v>
      </c>
      <c r="G210" s="389"/>
      <c r="H210" s="214" t="e">
        <f>INDEX('Site 13'!$J$13:$J$172,MATCH('- MASTER -'!B210,'Site 13'!$B$13:$B$172,0))</f>
        <v>#N/A</v>
      </c>
      <c r="I210" s="218" t="e">
        <f t="shared" si="5"/>
        <v>#N/A</v>
      </c>
    </row>
    <row r="211" spans="1:9" ht="35.1" hidden="1" customHeight="1">
      <c r="A211" s="319">
        <v>7</v>
      </c>
      <c r="B211" s="219">
        <f>+'Site 13'!$B$37</f>
        <v>0</v>
      </c>
      <c r="C211" s="220" t="str">
        <f>+'Site 13'!$C$11</f>
        <v>Site 13</v>
      </c>
      <c r="D211" s="421" t="e">
        <f>INDEX('Site 13'!$C$13:$C$172,MATCH('- MASTER -'!B211,'Site 13'!$B$13:$B$172,0))</f>
        <v>#N/A</v>
      </c>
      <c r="E211" s="220" t="s">
        <v>17</v>
      </c>
      <c r="F211" s="418" t="e">
        <f>INDEX('Site 13'!$I$13:$I$172,(MATCH('- MASTER -'!B211,'Site 13'!$B$13:$B$172,0)))</f>
        <v>#N/A</v>
      </c>
      <c r="G211" s="389"/>
      <c r="H211" s="214" t="e">
        <f>INDEX('Site 13'!$J$13:$J$172,MATCH('- MASTER -'!B211,'Site 13'!$B$13:$B$172,0))</f>
        <v>#N/A</v>
      </c>
      <c r="I211" s="218" t="e">
        <f t="shared" si="5"/>
        <v>#N/A</v>
      </c>
    </row>
    <row r="212" spans="1:9" ht="35.1" hidden="1" customHeight="1">
      <c r="A212" s="319">
        <v>8</v>
      </c>
      <c r="B212" s="219">
        <f>+'Site 13'!$B$41</f>
        <v>0</v>
      </c>
      <c r="C212" s="220" t="str">
        <f>+'Site 13'!$C$11</f>
        <v>Site 13</v>
      </c>
      <c r="D212" s="421" t="e">
        <f>INDEX('Site 13'!$C$13:$C$172,MATCH('- MASTER -'!B212,'Site 13'!$B$13:$B$172,0))</f>
        <v>#N/A</v>
      </c>
      <c r="E212" s="220" t="s">
        <v>17</v>
      </c>
      <c r="F212" s="418" t="e">
        <f>INDEX('Site 13'!$I$13:$I$172,(MATCH('- MASTER -'!B212,'Site 13'!$B$13:$B$172,0)))</f>
        <v>#N/A</v>
      </c>
      <c r="G212" s="389"/>
      <c r="H212" s="214" t="e">
        <f>INDEX('Site 13'!$J$13:$J$172,MATCH('- MASTER -'!B212,'Site 13'!$B$13:$B$172,0))</f>
        <v>#N/A</v>
      </c>
      <c r="I212" s="218" t="e">
        <f t="shared" si="5"/>
        <v>#N/A</v>
      </c>
    </row>
    <row r="213" spans="1:9" ht="35.1" hidden="1" customHeight="1">
      <c r="A213" s="319">
        <v>9</v>
      </c>
      <c r="B213" s="219">
        <f>+'Site 13'!$B$45</f>
        <v>0</v>
      </c>
      <c r="C213" s="220" t="str">
        <f>+'Site 13'!$C$11</f>
        <v>Site 13</v>
      </c>
      <c r="D213" s="421" t="e">
        <f>INDEX('Site 13'!$C$13:$C$172,MATCH('- MASTER -'!B213,'Site 13'!$B$13:$B$172,0))</f>
        <v>#N/A</v>
      </c>
      <c r="E213" s="220" t="s">
        <v>17</v>
      </c>
      <c r="F213" s="418" t="e">
        <f>INDEX('Site 13'!$I$13:$I$172,(MATCH('- MASTER -'!B213,'Site 13'!$B$13:$B$172,0)))</f>
        <v>#N/A</v>
      </c>
      <c r="G213" s="389"/>
      <c r="H213" s="214" t="e">
        <f>INDEX('Site 13'!$J$13:$J$172,MATCH('- MASTER -'!B213,'Site 13'!$B$13:$B$172,0))</f>
        <v>#N/A</v>
      </c>
      <c r="I213" s="218" t="e">
        <f t="shared" si="5"/>
        <v>#N/A</v>
      </c>
    </row>
    <row r="214" spans="1:9" ht="35.1" hidden="1" customHeight="1">
      <c r="A214" s="319">
        <v>10</v>
      </c>
      <c r="B214" s="219">
        <f>+'Site 13'!$B$49</f>
        <v>0</v>
      </c>
      <c r="C214" s="220" t="str">
        <f>+'Site 13'!$C$11</f>
        <v>Site 13</v>
      </c>
      <c r="D214" s="421" t="e">
        <f>INDEX('Site 13'!$C$13:$C$172,MATCH('- MASTER -'!B214,'Site 13'!$B$13:$B$172,0))</f>
        <v>#N/A</v>
      </c>
      <c r="E214" s="220" t="s">
        <v>17</v>
      </c>
      <c r="F214" s="418" t="e">
        <f>INDEX('Site 13'!$I$13:$I$172,(MATCH('- MASTER -'!B214,'Site 13'!$B$13:$B$172,0)))</f>
        <v>#N/A</v>
      </c>
      <c r="G214" s="389"/>
      <c r="H214" s="214" t="e">
        <f>INDEX('Site 13'!$J$13:$J$172,MATCH('- MASTER -'!B214,'Site 13'!$B$13:$B$172,0))</f>
        <v>#N/A</v>
      </c>
      <c r="I214" s="218" t="e">
        <f t="shared" si="5"/>
        <v>#N/A</v>
      </c>
    </row>
    <row r="215" spans="1:9" ht="35.1" hidden="1" customHeight="1">
      <c r="A215" s="319">
        <v>11</v>
      </c>
      <c r="B215" s="219">
        <f>+'Site 13'!$B$53</f>
        <v>0</v>
      </c>
      <c r="C215" s="220" t="str">
        <f>+'Site 13'!$C$11</f>
        <v>Site 13</v>
      </c>
      <c r="D215" s="421" t="e">
        <f>INDEX('Site 13'!$C$13:$C$172,MATCH('- MASTER -'!B215,'Site 13'!$B$13:$B$172,0))</f>
        <v>#N/A</v>
      </c>
      <c r="E215" s="220" t="s">
        <v>17</v>
      </c>
      <c r="F215" s="418" t="e">
        <f>INDEX('Site 13'!$I$13:$I$172,(MATCH('- MASTER -'!B215,'Site 13'!$B$13:$B$172,0)))</f>
        <v>#N/A</v>
      </c>
      <c r="G215" s="389"/>
      <c r="H215" s="214" t="e">
        <f>INDEX('Site 13'!$J$13:$J$172,MATCH('- MASTER -'!B215,'Site 13'!$B$13:$B$172,0))</f>
        <v>#N/A</v>
      </c>
      <c r="I215" s="218" t="e">
        <f t="shared" si="5"/>
        <v>#N/A</v>
      </c>
    </row>
    <row r="216" spans="1:9" ht="35.1" hidden="1" customHeight="1">
      <c r="A216" s="319">
        <v>12</v>
      </c>
      <c r="B216" s="219">
        <f>+'Site 13'!$B$57</f>
        <v>0</v>
      </c>
      <c r="C216" s="220" t="str">
        <f>+'Site 13'!$C$11</f>
        <v>Site 13</v>
      </c>
      <c r="D216" s="421" t="e">
        <f>INDEX('Site 13'!$C$13:$C$172,MATCH('- MASTER -'!B216,'Site 13'!$B$13:$B$172,0))</f>
        <v>#N/A</v>
      </c>
      <c r="E216" s="220" t="s">
        <v>17</v>
      </c>
      <c r="F216" s="418" t="e">
        <f>INDEX('Site 13'!$I$13:$I$172,(MATCH('- MASTER -'!B216,'Site 13'!$B$13:$B$172,0)))</f>
        <v>#N/A</v>
      </c>
      <c r="G216" s="389"/>
      <c r="H216" s="214" t="e">
        <f>INDEX('Site 13'!$J$13:$J$172,MATCH('- MASTER -'!B216,'Site 13'!$B$13:$B$172,0))</f>
        <v>#N/A</v>
      </c>
      <c r="I216" s="218" t="e">
        <f t="shared" si="5"/>
        <v>#N/A</v>
      </c>
    </row>
    <row r="217" spans="1:9" ht="35.1" hidden="1" customHeight="1">
      <c r="A217" s="319">
        <v>13</v>
      </c>
      <c r="B217" s="219">
        <f>+'Site 13'!$B$61</f>
        <v>0</v>
      </c>
      <c r="C217" s="220" t="str">
        <f>+'Site 13'!$C$11</f>
        <v>Site 13</v>
      </c>
      <c r="D217" s="421" t="e">
        <f>INDEX('Site 13'!$C$13:$C$172,MATCH('- MASTER -'!B217,'Site 13'!$B$13:$B$172,0))</f>
        <v>#N/A</v>
      </c>
      <c r="E217" s="220" t="s">
        <v>17</v>
      </c>
      <c r="F217" s="418" t="e">
        <f>INDEX('Site 13'!$I$13:$I$172,(MATCH('- MASTER -'!B217,'Site 13'!$B$13:$B$172,0)))</f>
        <v>#N/A</v>
      </c>
      <c r="G217" s="389"/>
      <c r="H217" s="214" t="e">
        <f>INDEX('Site 13'!$J$13:$J$172,MATCH('- MASTER -'!B217,'Site 13'!$B$13:$B$172,0))</f>
        <v>#N/A</v>
      </c>
      <c r="I217" s="218" t="e">
        <f t="shared" si="5"/>
        <v>#N/A</v>
      </c>
    </row>
    <row r="218" spans="1:9" ht="35.1" hidden="1" customHeight="1">
      <c r="A218" s="319">
        <v>14</v>
      </c>
      <c r="B218" s="219">
        <f>+'Site 13'!$B$65</f>
        <v>0</v>
      </c>
      <c r="C218" s="220" t="str">
        <f>+'Site 13'!$C$11</f>
        <v>Site 13</v>
      </c>
      <c r="D218" s="421" t="e">
        <f>INDEX('Site 13'!$C$13:$C$172,MATCH('- MASTER -'!B218,'Site 13'!$B$13:$B$172,0))</f>
        <v>#N/A</v>
      </c>
      <c r="E218" s="220" t="s">
        <v>17</v>
      </c>
      <c r="F218" s="418" t="e">
        <f>INDEX('Site 13'!$I$13:$I$172,(MATCH('- MASTER -'!B218,'Site 13'!$B$13:$B$172,0)))</f>
        <v>#N/A</v>
      </c>
      <c r="G218" s="389"/>
      <c r="H218" s="214" t="e">
        <f>INDEX('Site 13'!$J$13:$J$172,MATCH('- MASTER -'!B218,'Site 13'!$B$13:$B$172,0))</f>
        <v>#N/A</v>
      </c>
      <c r="I218" s="218" t="e">
        <f t="shared" si="5"/>
        <v>#N/A</v>
      </c>
    </row>
    <row r="219" spans="1:9" ht="35.1" hidden="1" customHeight="1">
      <c r="A219" s="319">
        <v>15</v>
      </c>
      <c r="B219" s="219">
        <f>+'Site 13'!$B$69</f>
        <v>0</v>
      </c>
      <c r="C219" s="220" t="str">
        <f>+'Site 13'!$C$11</f>
        <v>Site 13</v>
      </c>
      <c r="D219" s="421" t="e">
        <f>INDEX('Site 13'!$C$13:$C$172,MATCH('- MASTER -'!B219,'Site 13'!$B$13:$B$172,0))</f>
        <v>#N/A</v>
      </c>
      <c r="E219" s="220" t="s">
        <v>17</v>
      </c>
      <c r="F219" s="418" t="e">
        <f>INDEX('Site 13'!$I$13:$I$172,(MATCH('- MASTER -'!B219,'Site 13'!$B$13:$B$172,0)))</f>
        <v>#N/A</v>
      </c>
      <c r="G219" s="389"/>
      <c r="H219" s="214" t="e">
        <f>INDEX('Site 13'!$J$13:$J$172,MATCH('- MASTER -'!B219,'Site 13'!$B$13:$B$172,0))</f>
        <v>#N/A</v>
      </c>
      <c r="I219" s="218" t="e">
        <f t="shared" si="5"/>
        <v>#N/A</v>
      </c>
    </row>
    <row r="220" spans="1:9" ht="35.1" hidden="1" customHeight="1">
      <c r="A220" s="319"/>
      <c r="B220" s="219"/>
      <c r="C220" s="220"/>
      <c r="D220" s="421"/>
      <c r="E220" s="220" t="s">
        <v>17</v>
      </c>
      <c r="F220" s="317"/>
      <c r="G220" s="389"/>
      <c r="H220" s="214"/>
      <c r="I220" s="218">
        <f t="shared" si="5"/>
        <v>0</v>
      </c>
    </row>
    <row r="221" spans="1:9" ht="35.1" hidden="1" customHeight="1">
      <c r="A221" s="319">
        <v>1</v>
      </c>
      <c r="B221" s="219">
        <f>+'Site 14'!$B$13</f>
        <v>0</v>
      </c>
      <c r="C221" s="315" t="str">
        <f>+'Site 14'!$C$11</f>
        <v>Site 14</v>
      </c>
      <c r="D221" s="421" t="e">
        <f>INDEX('Site 14'!$C$13:$C$172,MATCH('- MASTER -'!B221,'Site 14'!$B$13:$B$172,0))</f>
        <v>#N/A</v>
      </c>
      <c r="E221" s="220" t="s">
        <v>17</v>
      </c>
      <c r="F221" s="418" t="e">
        <f>INDEX('Site 14'!$I$13:$I$172,(MATCH('- MASTER -'!B221,'Site 14'!$B$13:$B$172,0)))</f>
        <v>#N/A</v>
      </c>
      <c r="G221" s="389"/>
      <c r="H221" s="214" t="e">
        <f>INDEX('Site 14'!$J$13:$J$172,MATCH('- MASTER -'!B221,'Site 14'!$B$13:$B$172,0))</f>
        <v>#N/A</v>
      </c>
      <c r="I221" s="218" t="e">
        <f t="shared" si="5"/>
        <v>#N/A</v>
      </c>
    </row>
    <row r="222" spans="1:9" ht="35.1" hidden="1" customHeight="1">
      <c r="A222" s="319">
        <v>2</v>
      </c>
      <c r="B222" s="219">
        <f>+'Site 14'!$B$17</f>
        <v>0</v>
      </c>
      <c r="C222" s="220" t="str">
        <f>+'Site 14'!$C$11</f>
        <v>Site 14</v>
      </c>
      <c r="D222" s="421" t="e">
        <f>INDEX('Site 14'!$C$13:$C$172,MATCH('- MASTER -'!B222,'Site 14'!$B$13:$B$172,0))</f>
        <v>#N/A</v>
      </c>
      <c r="E222" s="220" t="s">
        <v>17</v>
      </c>
      <c r="F222" s="418" t="e">
        <f>INDEX('Site 14'!$I$13:$I$172,(MATCH('- MASTER -'!B222,'Site 14'!$B$13:$B$172,0)))</f>
        <v>#N/A</v>
      </c>
      <c r="G222" s="389"/>
      <c r="H222" s="214" t="e">
        <f>INDEX('Site 14'!$J$13:$J$172,MATCH('- MASTER -'!B222,'Site 14'!$B$13:$B$172,0))</f>
        <v>#N/A</v>
      </c>
      <c r="I222" s="218" t="e">
        <f t="shared" si="5"/>
        <v>#N/A</v>
      </c>
    </row>
    <row r="223" spans="1:9" ht="35.1" hidden="1" customHeight="1">
      <c r="A223" s="319">
        <v>3</v>
      </c>
      <c r="B223" s="219">
        <f>+'Site 14'!$B$21</f>
        <v>0</v>
      </c>
      <c r="C223" s="220" t="str">
        <f>+'Site 14'!$C$11</f>
        <v>Site 14</v>
      </c>
      <c r="D223" s="421" t="e">
        <f>INDEX('Site 14'!$C$13:$C$172,MATCH('- MASTER -'!B223,'Site 14'!$B$13:$B$172,0))</f>
        <v>#N/A</v>
      </c>
      <c r="E223" s="220" t="s">
        <v>17</v>
      </c>
      <c r="F223" s="418" t="e">
        <f>INDEX('Site 14'!$I$13:$I$172,(MATCH('- MASTER -'!B223,'Site 14'!$B$13:$B$172,0)))</f>
        <v>#N/A</v>
      </c>
      <c r="G223" s="389"/>
      <c r="H223" s="214" t="e">
        <f>INDEX('Site 14'!$J$13:$J$172,MATCH('- MASTER -'!B223,'Site 14'!$B$13:$B$172,0))</f>
        <v>#N/A</v>
      </c>
      <c r="I223" s="218" t="e">
        <f t="shared" ref="I223:I310" si="11">ROUND(H223,0)</f>
        <v>#N/A</v>
      </c>
    </row>
    <row r="224" spans="1:9" ht="35.1" hidden="1" customHeight="1">
      <c r="A224" s="319">
        <v>4</v>
      </c>
      <c r="B224" s="219">
        <f>+'Site 14'!$B$25</f>
        <v>0</v>
      </c>
      <c r="C224" s="220" t="str">
        <f>+'Site 14'!$C$11</f>
        <v>Site 14</v>
      </c>
      <c r="D224" s="421" t="e">
        <f>INDEX('Site 14'!$C$13:$C$172,MATCH('- MASTER -'!B224,'Site 14'!$B$13:$B$172,0))</f>
        <v>#N/A</v>
      </c>
      <c r="E224" s="220" t="s">
        <v>17</v>
      </c>
      <c r="F224" s="418" t="e">
        <f>INDEX('Site 14'!$I$13:$I$172,(MATCH('- MASTER -'!B224,'Site 14'!$B$13:$B$172,0)))</f>
        <v>#N/A</v>
      </c>
      <c r="G224" s="389"/>
      <c r="H224" s="214" t="e">
        <f>INDEX('Site 14'!$J$13:$J$172,MATCH('- MASTER -'!B224,'Site 14'!$B$13:$B$172,0))</f>
        <v>#N/A</v>
      </c>
      <c r="I224" s="218" t="e">
        <f t="shared" si="11"/>
        <v>#N/A</v>
      </c>
    </row>
    <row r="225" spans="1:9" ht="35.1" hidden="1" customHeight="1">
      <c r="A225" s="319">
        <v>5</v>
      </c>
      <c r="B225" s="219">
        <f>+'Site 14'!$B$29</f>
        <v>0</v>
      </c>
      <c r="C225" s="220" t="str">
        <f>+'Site 14'!$C$11</f>
        <v>Site 14</v>
      </c>
      <c r="D225" s="421" t="e">
        <f>INDEX('Site 14'!$C$13:$C$172,MATCH('- MASTER -'!B225,'Site 14'!$B$13:$B$172,0))</f>
        <v>#N/A</v>
      </c>
      <c r="E225" s="220" t="s">
        <v>17</v>
      </c>
      <c r="F225" s="418" t="e">
        <f>INDEX('Site 14'!$I$13:$I$172,(MATCH('- MASTER -'!B225,'Site 14'!$B$13:$B$172,0)))</f>
        <v>#N/A</v>
      </c>
      <c r="G225" s="389"/>
      <c r="H225" s="214" t="e">
        <f>INDEX('Site 14'!$J$13:$J$172,MATCH('- MASTER -'!B225,'Site 14'!$B$13:$B$172,0))</f>
        <v>#N/A</v>
      </c>
      <c r="I225" s="218" t="e">
        <f t="shared" si="11"/>
        <v>#N/A</v>
      </c>
    </row>
    <row r="226" spans="1:9" ht="35.1" hidden="1" customHeight="1">
      <c r="A226" s="319">
        <v>6</v>
      </c>
      <c r="B226" s="219">
        <f>+'Site 14'!$B$33</f>
        <v>0</v>
      </c>
      <c r="C226" s="220" t="str">
        <f>+'Site 14'!$C$11</f>
        <v>Site 14</v>
      </c>
      <c r="D226" s="421" t="e">
        <f>INDEX('Site 14'!$C$13:$C$172,MATCH('- MASTER -'!B226,'Site 14'!$B$13:$B$172,0))</f>
        <v>#N/A</v>
      </c>
      <c r="E226" s="220" t="s">
        <v>17</v>
      </c>
      <c r="F226" s="418" t="e">
        <f>INDEX('Site 14'!$I$13:$I$172,(MATCH('- MASTER -'!B226,'Site 14'!$B$13:$B$172,0)))</f>
        <v>#N/A</v>
      </c>
      <c r="G226" s="389"/>
      <c r="H226" s="214" t="e">
        <f>INDEX('Site 14'!$J$13:$J$172,MATCH('- MASTER -'!B226,'Site 14'!$B$13:$B$172,0))</f>
        <v>#N/A</v>
      </c>
      <c r="I226" s="218" t="e">
        <f t="shared" si="11"/>
        <v>#N/A</v>
      </c>
    </row>
    <row r="227" spans="1:9" ht="35.1" hidden="1" customHeight="1">
      <c r="A227" s="319">
        <v>7</v>
      </c>
      <c r="B227" s="219">
        <f>+'Site 14'!$B$37</f>
        <v>0</v>
      </c>
      <c r="C227" s="220" t="str">
        <f>+'Site 14'!$C$11</f>
        <v>Site 14</v>
      </c>
      <c r="D227" s="421" t="e">
        <f>INDEX('Site 14'!$C$13:$C$172,MATCH('- MASTER -'!B227,'Site 14'!$B$13:$B$172,0))</f>
        <v>#N/A</v>
      </c>
      <c r="E227" s="220" t="s">
        <v>17</v>
      </c>
      <c r="F227" s="418" t="e">
        <f>INDEX('Site 14'!$I$13:$I$172,(MATCH('- MASTER -'!B227,'Site 14'!$B$13:$B$172,0)))</f>
        <v>#N/A</v>
      </c>
      <c r="G227" s="389"/>
      <c r="H227" s="214" t="e">
        <f>INDEX('Site 14'!$J$13:$J$172,MATCH('- MASTER -'!B227,'Site 14'!$B$13:$B$172,0))</f>
        <v>#N/A</v>
      </c>
      <c r="I227" s="218" t="e">
        <f t="shared" si="11"/>
        <v>#N/A</v>
      </c>
    </row>
    <row r="228" spans="1:9" ht="35.1" hidden="1" customHeight="1">
      <c r="A228" s="319">
        <v>8</v>
      </c>
      <c r="B228" s="219">
        <f>+'Site 14'!$B$41</f>
        <v>0</v>
      </c>
      <c r="C228" s="220" t="str">
        <f>+'Site 14'!$C$11</f>
        <v>Site 14</v>
      </c>
      <c r="D228" s="421" t="e">
        <f>INDEX('Site 14'!$C$13:$C$172,MATCH('- MASTER -'!B228,'Site 14'!$B$13:$B$172,0))</f>
        <v>#N/A</v>
      </c>
      <c r="E228" s="220" t="s">
        <v>17</v>
      </c>
      <c r="F228" s="418" t="e">
        <f>INDEX('Site 14'!$I$13:$I$172,(MATCH('- MASTER -'!B228,'Site 14'!$B$13:$B$172,0)))</f>
        <v>#N/A</v>
      </c>
      <c r="G228" s="389"/>
      <c r="H228" s="214" t="e">
        <f>INDEX('Site 14'!$J$13:$J$172,MATCH('- MASTER -'!B228,'Site 14'!$B$13:$B$172,0))</f>
        <v>#N/A</v>
      </c>
      <c r="I228" s="218" t="e">
        <f t="shared" si="11"/>
        <v>#N/A</v>
      </c>
    </row>
    <row r="229" spans="1:9" ht="35.1" hidden="1" customHeight="1">
      <c r="A229" s="319">
        <v>9</v>
      </c>
      <c r="B229" s="219">
        <f>+'Site 14'!$B$45</f>
        <v>0</v>
      </c>
      <c r="C229" s="220" t="str">
        <f>+'Site 14'!$C$11</f>
        <v>Site 14</v>
      </c>
      <c r="D229" s="421" t="e">
        <f>INDEX('Site 14'!$C$13:$C$172,MATCH('- MASTER -'!B229,'Site 14'!$B$13:$B$172,0))</f>
        <v>#N/A</v>
      </c>
      <c r="E229" s="220" t="s">
        <v>17</v>
      </c>
      <c r="F229" s="418" t="e">
        <f>INDEX('Site 14'!$I$13:$I$172,(MATCH('- MASTER -'!B229,'Site 14'!$B$13:$B$172,0)))</f>
        <v>#N/A</v>
      </c>
      <c r="G229" s="389"/>
      <c r="H229" s="214" t="e">
        <f>INDEX('Site 14'!$J$13:$J$172,MATCH('- MASTER -'!B229,'Site 14'!$B$13:$B$172,0))</f>
        <v>#N/A</v>
      </c>
      <c r="I229" s="218" t="e">
        <f t="shared" si="11"/>
        <v>#N/A</v>
      </c>
    </row>
    <row r="230" spans="1:9" ht="35.1" hidden="1" customHeight="1">
      <c r="A230" s="319">
        <v>10</v>
      </c>
      <c r="B230" s="219">
        <f>+'Site 14'!$B$49</f>
        <v>0</v>
      </c>
      <c r="C230" s="220" t="str">
        <f>+'Site 14'!$C$11</f>
        <v>Site 14</v>
      </c>
      <c r="D230" s="421" t="e">
        <f>INDEX('Site 14'!$C$13:$C$172,MATCH('- MASTER -'!B230,'Site 14'!$B$13:$B$172,0))</f>
        <v>#N/A</v>
      </c>
      <c r="E230" s="220" t="s">
        <v>17</v>
      </c>
      <c r="F230" s="418" t="e">
        <f>INDEX('Site 14'!$I$13:$I$172,(MATCH('- MASTER -'!B230,'Site 14'!$B$13:$B$172,0)))</f>
        <v>#N/A</v>
      </c>
      <c r="G230" s="389"/>
      <c r="H230" s="214" t="e">
        <f>INDEX('Site 14'!$J$13:$J$172,MATCH('- MASTER -'!B230,'Site 14'!$B$13:$B$172,0))</f>
        <v>#N/A</v>
      </c>
      <c r="I230" s="218" t="e">
        <f t="shared" si="11"/>
        <v>#N/A</v>
      </c>
    </row>
    <row r="231" spans="1:9" ht="35.1" hidden="1" customHeight="1">
      <c r="A231" s="319">
        <v>11</v>
      </c>
      <c r="B231" s="219">
        <f>+'Site 14'!$B$53</f>
        <v>0</v>
      </c>
      <c r="C231" s="220" t="str">
        <f>+'Site 14'!$C$11</f>
        <v>Site 14</v>
      </c>
      <c r="D231" s="421" t="e">
        <f>INDEX('Site 14'!$C$13:$C$172,MATCH('- MASTER -'!B231,'Site 14'!$B$13:$B$172,0))</f>
        <v>#N/A</v>
      </c>
      <c r="E231" s="220" t="s">
        <v>17</v>
      </c>
      <c r="F231" s="418" t="e">
        <f>INDEX('Site 14'!$I$13:$I$172,(MATCH('- MASTER -'!B231,'Site 14'!$B$13:$B$172,0)))</f>
        <v>#N/A</v>
      </c>
      <c r="G231" s="389"/>
      <c r="H231" s="214" t="e">
        <f>INDEX('Site 14'!$J$13:$J$172,MATCH('- MASTER -'!B231,'Site 14'!$B$13:$B$172,0))</f>
        <v>#N/A</v>
      </c>
      <c r="I231" s="218" t="e">
        <f t="shared" si="11"/>
        <v>#N/A</v>
      </c>
    </row>
    <row r="232" spans="1:9" ht="35.1" hidden="1" customHeight="1">
      <c r="A232" s="319">
        <v>12</v>
      </c>
      <c r="B232" s="219">
        <f>+'Site 14'!$B$57</f>
        <v>0</v>
      </c>
      <c r="C232" s="220" t="str">
        <f>+'Site 14'!$C$11</f>
        <v>Site 14</v>
      </c>
      <c r="D232" s="421" t="e">
        <f>INDEX('Site 14'!$C$13:$C$172,MATCH('- MASTER -'!B232,'Site 14'!$B$13:$B$172,0))</f>
        <v>#N/A</v>
      </c>
      <c r="E232" s="220" t="s">
        <v>17</v>
      </c>
      <c r="F232" s="418" t="e">
        <f>INDEX('Site 14'!$I$13:$I$172,(MATCH('- MASTER -'!B232,'Site 14'!$B$13:$B$172,0)))</f>
        <v>#N/A</v>
      </c>
      <c r="G232" s="389"/>
      <c r="H232" s="214" t="e">
        <f>INDEX('Site 14'!$J$13:$J$172,MATCH('- MASTER -'!B232,'Site 14'!$B$13:$B$172,0))</f>
        <v>#N/A</v>
      </c>
      <c r="I232" s="218" t="e">
        <f t="shared" si="11"/>
        <v>#N/A</v>
      </c>
    </row>
    <row r="233" spans="1:9" ht="35.1" hidden="1" customHeight="1">
      <c r="A233" s="319">
        <v>13</v>
      </c>
      <c r="B233" s="219">
        <f>+'Site 14'!$B$61</f>
        <v>0</v>
      </c>
      <c r="C233" s="220" t="str">
        <f>+'Site 14'!$C$11</f>
        <v>Site 14</v>
      </c>
      <c r="D233" s="421" t="e">
        <f>INDEX('Site 14'!$C$13:$C$172,MATCH('- MASTER -'!B233,'Site 14'!$B$13:$B$172,0))</f>
        <v>#N/A</v>
      </c>
      <c r="E233" s="220" t="s">
        <v>17</v>
      </c>
      <c r="F233" s="418" t="e">
        <f>INDEX('Site 14'!$I$13:$I$172,(MATCH('- MASTER -'!B233,'Site 14'!$B$13:$B$172,0)))</f>
        <v>#N/A</v>
      </c>
      <c r="G233" s="389"/>
      <c r="H233" s="214" t="e">
        <f>INDEX('Site 14'!$J$13:$J$172,MATCH('- MASTER -'!B233,'Site 14'!$B$13:$B$172,0))</f>
        <v>#N/A</v>
      </c>
      <c r="I233" s="218" t="e">
        <f t="shared" si="11"/>
        <v>#N/A</v>
      </c>
    </row>
    <row r="234" spans="1:9" ht="35.1" hidden="1" customHeight="1">
      <c r="A234" s="319">
        <v>14</v>
      </c>
      <c r="B234" s="219">
        <f>+'Site 14'!$B$65</f>
        <v>0</v>
      </c>
      <c r="C234" s="220" t="str">
        <f>+'Site 14'!$C$11</f>
        <v>Site 14</v>
      </c>
      <c r="D234" s="421" t="e">
        <f>INDEX('Site 14'!$C$13:$C$172,MATCH('- MASTER -'!B234,'Site 14'!$B$13:$B$172,0))</f>
        <v>#N/A</v>
      </c>
      <c r="E234" s="220" t="s">
        <v>17</v>
      </c>
      <c r="F234" s="418" t="e">
        <f>INDEX('Site 14'!$I$13:$I$172,(MATCH('- MASTER -'!B234,'Site 14'!$B$13:$B$172,0)))</f>
        <v>#N/A</v>
      </c>
      <c r="G234" s="389"/>
      <c r="H234" s="214" t="e">
        <f>INDEX('Site 14'!$J$13:$J$172,MATCH('- MASTER -'!B234,'Site 14'!$B$13:$B$172,0))</f>
        <v>#N/A</v>
      </c>
      <c r="I234" s="218" t="e">
        <f t="shared" si="11"/>
        <v>#N/A</v>
      </c>
    </row>
    <row r="235" spans="1:9" ht="35.1" hidden="1" customHeight="1">
      <c r="A235" s="319">
        <v>15</v>
      </c>
      <c r="B235" s="219">
        <f>+'Site 14'!$B$69</f>
        <v>0</v>
      </c>
      <c r="C235" s="220" t="str">
        <f>+'Site 14'!$C$11</f>
        <v>Site 14</v>
      </c>
      <c r="D235" s="421" t="e">
        <f>INDEX('Site 14'!$C$13:$C$172,MATCH('- MASTER -'!B235,'Site 14'!$B$13:$B$172,0))</f>
        <v>#N/A</v>
      </c>
      <c r="E235" s="220" t="s">
        <v>17</v>
      </c>
      <c r="F235" s="418" t="e">
        <f>INDEX('Site 14'!$I$13:$I$172,(MATCH('- MASTER -'!B235,'Site 14'!$B$13:$B$172,0)))</f>
        <v>#N/A</v>
      </c>
      <c r="G235" s="389"/>
      <c r="H235" s="214" t="e">
        <f>INDEX('Site 14'!$J$13:$J$172,MATCH('- MASTER -'!B235,'Site 14'!$B$13:$B$172,0))</f>
        <v>#N/A</v>
      </c>
      <c r="I235" s="218" t="e">
        <f t="shared" si="11"/>
        <v>#N/A</v>
      </c>
    </row>
    <row r="236" spans="1:9" ht="35.1" hidden="1" customHeight="1">
      <c r="A236" s="319"/>
      <c r="B236" s="219"/>
      <c r="C236" s="220"/>
      <c r="D236" s="421"/>
      <c r="E236" s="220" t="s">
        <v>17</v>
      </c>
      <c r="F236" s="317"/>
      <c r="G236" s="389"/>
      <c r="H236" s="214"/>
      <c r="I236" s="218">
        <f t="shared" si="11"/>
        <v>0</v>
      </c>
    </row>
    <row r="237" spans="1:9" ht="35.1" hidden="1" customHeight="1">
      <c r="A237" s="319">
        <v>1</v>
      </c>
      <c r="B237" s="219">
        <f>+'Site 15'!$B$13</f>
        <v>0</v>
      </c>
      <c r="C237" s="315" t="str">
        <f>+'Site 15'!$C$11</f>
        <v>Site 15</v>
      </c>
      <c r="D237" s="421" t="e">
        <f>INDEX('Site 15'!$C$13:$C$172,MATCH('- MASTER -'!B237,'Site 15'!$B$13:$B$172,0))</f>
        <v>#N/A</v>
      </c>
      <c r="E237" s="220" t="s">
        <v>17</v>
      </c>
      <c r="F237" s="418" t="e">
        <f>INDEX('Site 15'!$I$13:$I$172,(MATCH('- MASTER -'!B237,'Site 15'!$B$13:$B$172,0)))</f>
        <v>#N/A</v>
      </c>
      <c r="G237" s="389"/>
      <c r="H237" s="214" t="e">
        <f>INDEX('Site 15'!$J$13:$J$172,MATCH('- MASTER -'!B237,'Site 15'!$B$13:$B$172,0))</f>
        <v>#N/A</v>
      </c>
      <c r="I237" s="218" t="e">
        <f t="shared" si="11"/>
        <v>#N/A</v>
      </c>
    </row>
    <row r="238" spans="1:9" ht="35.1" hidden="1" customHeight="1">
      <c r="A238" s="319">
        <v>2</v>
      </c>
      <c r="B238" s="219">
        <f>+'Site 15'!$B$17</f>
        <v>0</v>
      </c>
      <c r="C238" s="220" t="str">
        <f>+'Site 15'!$C$11</f>
        <v>Site 15</v>
      </c>
      <c r="D238" s="421" t="e">
        <f>INDEX('Site 15'!$C$13:$C$172,MATCH('- MASTER -'!B238,'Site 15'!$B$13:$B$172,0))</f>
        <v>#N/A</v>
      </c>
      <c r="E238" s="220" t="s">
        <v>17</v>
      </c>
      <c r="F238" s="418" t="e">
        <f>INDEX('Site 15'!$I$13:$I$172,(MATCH('- MASTER -'!B238,'Site 15'!$B$13:$B$172,0)))</f>
        <v>#N/A</v>
      </c>
      <c r="G238" s="389"/>
      <c r="H238" s="214" t="e">
        <f>INDEX('Site 15'!$J$13:$J$172,MATCH('- MASTER -'!B238,'Site 15'!$B$13:$B$172,0))</f>
        <v>#N/A</v>
      </c>
      <c r="I238" s="218" t="e">
        <f t="shared" si="11"/>
        <v>#N/A</v>
      </c>
    </row>
    <row r="239" spans="1:9" ht="35.1" hidden="1" customHeight="1">
      <c r="A239" s="319">
        <v>3</v>
      </c>
      <c r="B239" s="219">
        <f>+'Site 15'!$B$21</f>
        <v>0</v>
      </c>
      <c r="C239" s="220" t="str">
        <f>+'Site 15'!$C$11</f>
        <v>Site 15</v>
      </c>
      <c r="D239" s="421" t="e">
        <f>INDEX('Site 15'!$C$13:$C$172,MATCH('- MASTER -'!B239,'Site 15'!$B$13:$B$172,0))</f>
        <v>#N/A</v>
      </c>
      <c r="E239" s="220" t="s">
        <v>17</v>
      </c>
      <c r="F239" s="418" t="e">
        <f>INDEX('Site 15'!$I$13:$I$172,(MATCH('- MASTER -'!B239,'Site 15'!$B$13:$B$172,0)))</f>
        <v>#N/A</v>
      </c>
      <c r="G239" s="389"/>
      <c r="H239" s="214" t="e">
        <f>INDEX('Site 15'!$J$13:$J$172,MATCH('- MASTER -'!B239,'Site 15'!$B$13:$B$172,0))</f>
        <v>#N/A</v>
      </c>
      <c r="I239" s="218" t="e">
        <f t="shared" si="11"/>
        <v>#N/A</v>
      </c>
    </row>
    <row r="240" spans="1:9" ht="35.1" hidden="1" customHeight="1">
      <c r="A240" s="319">
        <v>4</v>
      </c>
      <c r="B240" s="219">
        <f>+'Site 15'!$B$25</f>
        <v>0</v>
      </c>
      <c r="C240" s="220" t="str">
        <f>+'Site 15'!$C$11</f>
        <v>Site 15</v>
      </c>
      <c r="D240" s="421" t="e">
        <f>INDEX('Site 15'!$C$13:$C$172,MATCH('- MASTER -'!B240,'Site 15'!$B$13:$B$172,0))</f>
        <v>#N/A</v>
      </c>
      <c r="E240" s="220" t="s">
        <v>17</v>
      </c>
      <c r="F240" s="418" t="e">
        <f>INDEX('Site 15'!$I$13:$I$172,(MATCH('- MASTER -'!B240,'Site 15'!$B$13:$B$172,0)))</f>
        <v>#N/A</v>
      </c>
      <c r="G240" s="389"/>
      <c r="H240" s="214" t="e">
        <f>INDEX('Site 15'!$J$13:$J$172,MATCH('- MASTER -'!B240,'Site 15'!$B$13:$B$172,0))</f>
        <v>#N/A</v>
      </c>
      <c r="I240" s="218" t="e">
        <f t="shared" si="11"/>
        <v>#N/A</v>
      </c>
    </row>
    <row r="241" spans="1:9" ht="35.1" hidden="1" customHeight="1">
      <c r="A241" s="319">
        <v>5</v>
      </c>
      <c r="B241" s="219">
        <f>+'Site 15'!$B$29</f>
        <v>0</v>
      </c>
      <c r="C241" s="220" t="str">
        <f>+'Site 15'!$C$11</f>
        <v>Site 15</v>
      </c>
      <c r="D241" s="421" t="e">
        <f>INDEX('Site 15'!$C$13:$C$172,MATCH('- MASTER -'!B241,'Site 15'!$B$13:$B$172,0))</f>
        <v>#N/A</v>
      </c>
      <c r="E241" s="220" t="s">
        <v>17</v>
      </c>
      <c r="F241" s="418" t="e">
        <f>INDEX('Site 15'!$I$13:$I$172,(MATCH('- MASTER -'!B241,'Site 15'!$B$13:$B$172,0)))</f>
        <v>#N/A</v>
      </c>
      <c r="G241" s="389"/>
      <c r="H241" s="214" t="e">
        <f>INDEX('Site 15'!$J$13:$J$172,MATCH('- MASTER -'!B241,'Site 15'!$B$13:$B$172,0))</f>
        <v>#N/A</v>
      </c>
      <c r="I241" s="218" t="e">
        <f t="shared" si="11"/>
        <v>#N/A</v>
      </c>
    </row>
    <row r="242" spans="1:9" ht="35.1" hidden="1" customHeight="1">
      <c r="A242" s="319">
        <v>6</v>
      </c>
      <c r="B242" s="219">
        <f>+'Site 15'!$B$33</f>
        <v>0</v>
      </c>
      <c r="C242" s="220" t="str">
        <f>+'Site 15'!$C$11</f>
        <v>Site 15</v>
      </c>
      <c r="D242" s="421" t="e">
        <f>INDEX('Site 15'!$C$13:$C$172,MATCH('- MASTER -'!B242,'Site 15'!$B$13:$B$172,0))</f>
        <v>#N/A</v>
      </c>
      <c r="E242" s="220" t="s">
        <v>17</v>
      </c>
      <c r="F242" s="418" t="e">
        <f>INDEX('Site 15'!$I$13:$I$172,(MATCH('- MASTER -'!B242,'Site 15'!$B$13:$B$172,0)))</f>
        <v>#N/A</v>
      </c>
      <c r="G242" s="389"/>
      <c r="H242" s="214" t="e">
        <f>INDEX('Site 15'!$J$13:$J$172,MATCH('- MASTER -'!B242,'Site 15'!$B$13:$B$172,0))</f>
        <v>#N/A</v>
      </c>
      <c r="I242" s="218" t="e">
        <f t="shared" si="11"/>
        <v>#N/A</v>
      </c>
    </row>
    <row r="243" spans="1:9" ht="35.1" hidden="1" customHeight="1">
      <c r="A243" s="319">
        <v>7</v>
      </c>
      <c r="B243" s="219">
        <f>+'Site 15'!$B$37</f>
        <v>0</v>
      </c>
      <c r="C243" s="220" t="str">
        <f>+'Site 15'!$C$11</f>
        <v>Site 15</v>
      </c>
      <c r="D243" s="421" t="e">
        <f>INDEX('Site 15'!$C$13:$C$172,MATCH('- MASTER -'!B243,'Site 15'!$B$13:$B$172,0))</f>
        <v>#N/A</v>
      </c>
      <c r="E243" s="220" t="s">
        <v>17</v>
      </c>
      <c r="F243" s="418" t="e">
        <f>INDEX('Site 15'!$I$13:$I$172,(MATCH('- MASTER -'!B243,'Site 15'!$B$13:$B$172,0)))</f>
        <v>#N/A</v>
      </c>
      <c r="G243" s="389"/>
      <c r="H243" s="214" t="e">
        <f>INDEX('Site 15'!$J$13:$J$172,MATCH('- MASTER -'!B243,'Site 15'!$B$13:$B$172,0))</f>
        <v>#N/A</v>
      </c>
      <c r="I243" s="218" t="e">
        <f t="shared" si="11"/>
        <v>#N/A</v>
      </c>
    </row>
    <row r="244" spans="1:9" ht="35.1" hidden="1" customHeight="1">
      <c r="A244" s="319">
        <v>8</v>
      </c>
      <c r="B244" s="219">
        <f>+'Site 15'!$B$41</f>
        <v>0</v>
      </c>
      <c r="C244" s="220" t="str">
        <f>+'Site 15'!$C$11</f>
        <v>Site 15</v>
      </c>
      <c r="D244" s="421" t="e">
        <f>INDEX('Site 15'!$C$13:$C$172,MATCH('- MASTER -'!B244,'Site 15'!$B$13:$B$172,0))</f>
        <v>#N/A</v>
      </c>
      <c r="E244" s="220" t="s">
        <v>17</v>
      </c>
      <c r="F244" s="418" t="e">
        <f>INDEX('Site 15'!$I$13:$I$172,(MATCH('- MASTER -'!B244,'Site 15'!$B$13:$B$172,0)))</f>
        <v>#N/A</v>
      </c>
      <c r="G244" s="389"/>
      <c r="H244" s="214" t="e">
        <f>INDEX('Site 15'!$J$13:$J$172,MATCH('- MASTER -'!B244,'Site 15'!$B$13:$B$172,0))</f>
        <v>#N/A</v>
      </c>
      <c r="I244" s="218" t="e">
        <f t="shared" si="11"/>
        <v>#N/A</v>
      </c>
    </row>
    <row r="245" spans="1:9" ht="35.1" hidden="1" customHeight="1">
      <c r="A245" s="319">
        <v>9</v>
      </c>
      <c r="B245" s="219">
        <f>+'Site 15'!$B$45</f>
        <v>0</v>
      </c>
      <c r="C245" s="220" t="str">
        <f>+'Site 15'!$C$11</f>
        <v>Site 15</v>
      </c>
      <c r="D245" s="421" t="e">
        <f>INDEX('Site 15'!$C$13:$C$172,MATCH('- MASTER -'!B245,'Site 15'!$B$13:$B$172,0))</f>
        <v>#N/A</v>
      </c>
      <c r="E245" s="220" t="s">
        <v>17</v>
      </c>
      <c r="F245" s="418" t="e">
        <f>INDEX('Site 15'!$I$13:$I$172,(MATCH('- MASTER -'!B245,'Site 15'!$B$13:$B$172,0)))</f>
        <v>#N/A</v>
      </c>
      <c r="G245" s="389"/>
      <c r="H245" s="214" t="e">
        <f>INDEX('Site 15'!$J$13:$J$172,MATCH('- MASTER -'!B245,'Site 15'!$B$13:$B$172,0))</f>
        <v>#N/A</v>
      </c>
      <c r="I245" s="218" t="e">
        <f t="shared" si="11"/>
        <v>#N/A</v>
      </c>
    </row>
    <row r="246" spans="1:9" ht="35.1" hidden="1" customHeight="1">
      <c r="A246" s="319">
        <v>10</v>
      </c>
      <c r="B246" s="219">
        <f>+'Site 15'!$B$49</f>
        <v>0</v>
      </c>
      <c r="C246" s="220" t="str">
        <f>+'Site 15'!$C$11</f>
        <v>Site 15</v>
      </c>
      <c r="D246" s="421" t="e">
        <f>INDEX('Site 15'!$C$13:$C$172,MATCH('- MASTER -'!B246,'Site 15'!$B$13:$B$172,0))</f>
        <v>#N/A</v>
      </c>
      <c r="E246" s="220" t="s">
        <v>17</v>
      </c>
      <c r="F246" s="418" t="e">
        <f>INDEX('Site 15'!$I$13:$I$172,(MATCH('- MASTER -'!B246,'Site 15'!$B$13:$B$172,0)))</f>
        <v>#N/A</v>
      </c>
      <c r="G246" s="389"/>
      <c r="H246" s="214" t="e">
        <f>INDEX('Site 15'!$J$13:$J$172,MATCH('- MASTER -'!B246,'Site 15'!$B$13:$B$172,0))</f>
        <v>#N/A</v>
      </c>
      <c r="I246" s="218" t="e">
        <f t="shared" si="11"/>
        <v>#N/A</v>
      </c>
    </row>
    <row r="247" spans="1:9" ht="35.1" hidden="1" customHeight="1">
      <c r="A247" s="319">
        <v>11</v>
      </c>
      <c r="B247" s="219">
        <f>+'Site 15'!$B$53</f>
        <v>0</v>
      </c>
      <c r="C247" s="220" t="str">
        <f>+'Site 15'!$C$11</f>
        <v>Site 15</v>
      </c>
      <c r="D247" s="421" t="e">
        <f>INDEX('Site 15'!$C$13:$C$172,MATCH('- MASTER -'!B247,'Site 15'!$B$13:$B$172,0))</f>
        <v>#N/A</v>
      </c>
      <c r="E247" s="220" t="s">
        <v>17</v>
      </c>
      <c r="F247" s="418" t="e">
        <f>INDEX('Site 15'!$I$13:$I$172,(MATCH('- MASTER -'!B247,'Site 15'!$B$13:$B$172,0)))</f>
        <v>#N/A</v>
      </c>
      <c r="G247" s="389"/>
      <c r="H247" s="214" t="e">
        <f>INDEX('Site 15'!$J$13:$J$172,MATCH('- MASTER -'!B247,'Site 15'!$B$13:$B$172,0))</f>
        <v>#N/A</v>
      </c>
      <c r="I247" s="218" t="e">
        <f t="shared" ref="I247:I251" si="12">ROUND(H247,0)</f>
        <v>#N/A</v>
      </c>
    </row>
    <row r="248" spans="1:9" ht="35.1" hidden="1" customHeight="1">
      <c r="A248" s="319">
        <v>12</v>
      </c>
      <c r="B248" s="219">
        <f>+'Site 15'!$B$57</f>
        <v>0</v>
      </c>
      <c r="C248" s="220" t="str">
        <f>+'Site 15'!$C$11</f>
        <v>Site 15</v>
      </c>
      <c r="D248" s="421" t="e">
        <f>INDEX('Site 15'!$C$13:$C$172,MATCH('- MASTER -'!B248,'Site 15'!$B$13:$B$172,0))</f>
        <v>#N/A</v>
      </c>
      <c r="E248" s="220" t="s">
        <v>17</v>
      </c>
      <c r="F248" s="418" t="e">
        <f>INDEX('Site 15'!$I$13:$I$172,(MATCH('- MASTER -'!B248,'Site 15'!$B$13:$B$172,0)))</f>
        <v>#N/A</v>
      </c>
      <c r="G248" s="389"/>
      <c r="H248" s="214" t="e">
        <f>INDEX('Site 15'!$J$13:$J$172,MATCH('- MASTER -'!B248,'Site 15'!$B$13:$B$172,0))</f>
        <v>#N/A</v>
      </c>
      <c r="I248" s="218" t="e">
        <f t="shared" si="12"/>
        <v>#N/A</v>
      </c>
    </row>
    <row r="249" spans="1:9" ht="35.1" hidden="1" customHeight="1">
      <c r="A249" s="319">
        <v>13</v>
      </c>
      <c r="B249" s="219">
        <f>+'Site 15'!$B$61</f>
        <v>0</v>
      </c>
      <c r="C249" s="220" t="str">
        <f>+'Site 15'!$C$11</f>
        <v>Site 15</v>
      </c>
      <c r="D249" s="421" t="e">
        <f>INDEX('Site 15'!$C$13:$C$172,MATCH('- MASTER -'!B249,'Site 15'!$B$13:$B$172,0))</f>
        <v>#N/A</v>
      </c>
      <c r="E249" s="220" t="s">
        <v>17</v>
      </c>
      <c r="F249" s="418" t="e">
        <f>INDEX('Site 15'!$I$13:$I$172,(MATCH('- MASTER -'!B249,'Site 15'!$B$13:$B$172,0)))</f>
        <v>#N/A</v>
      </c>
      <c r="G249" s="389"/>
      <c r="H249" s="214" t="e">
        <f>INDEX('Site 15'!$J$13:$J$172,MATCH('- MASTER -'!B249,'Site 15'!$B$13:$B$172,0))</f>
        <v>#N/A</v>
      </c>
      <c r="I249" s="218" t="e">
        <f t="shared" si="12"/>
        <v>#N/A</v>
      </c>
    </row>
    <row r="250" spans="1:9" ht="35.1" hidden="1" customHeight="1">
      <c r="A250" s="319">
        <v>14</v>
      </c>
      <c r="B250" s="219">
        <f>+'Site 15'!$B$65</f>
        <v>0</v>
      </c>
      <c r="C250" s="220" t="str">
        <f>+'Site 15'!$C$11</f>
        <v>Site 15</v>
      </c>
      <c r="D250" s="421" t="e">
        <f>INDEX('Site 15'!$C$13:$C$172,MATCH('- MASTER -'!B250,'Site 15'!$B$13:$B$172,0))</f>
        <v>#N/A</v>
      </c>
      <c r="E250" s="220" t="s">
        <v>17</v>
      </c>
      <c r="F250" s="418" t="e">
        <f>INDEX('Site 15'!$I$13:$I$172,(MATCH('- MASTER -'!B250,'Site 15'!$B$13:$B$172,0)))</f>
        <v>#N/A</v>
      </c>
      <c r="G250" s="389"/>
      <c r="H250" s="214" t="e">
        <f>INDEX('Site 15'!$J$13:$J$172,MATCH('- MASTER -'!B250,'Site 15'!$B$13:$B$172,0))</f>
        <v>#N/A</v>
      </c>
      <c r="I250" s="218" t="e">
        <f t="shared" si="12"/>
        <v>#N/A</v>
      </c>
    </row>
    <row r="251" spans="1:9" ht="35.1" hidden="1" customHeight="1">
      <c r="A251" s="319">
        <v>15</v>
      </c>
      <c r="B251" s="219">
        <f>+'Site 15'!$B$69</f>
        <v>0</v>
      </c>
      <c r="C251" s="220" t="str">
        <f>+'Site 15'!$C$11</f>
        <v>Site 15</v>
      </c>
      <c r="D251" s="421" t="e">
        <f>INDEX('Site 15'!$C$13:$C$172,MATCH('- MASTER -'!B251,'Site 15'!$B$13:$B$172,0))</f>
        <v>#N/A</v>
      </c>
      <c r="E251" s="220" t="s">
        <v>17</v>
      </c>
      <c r="F251" s="418" t="e">
        <f>INDEX('Site 15'!$I$13:$I$172,(MATCH('- MASTER -'!B251,'Site 15'!$B$13:$B$172,0)))</f>
        <v>#N/A</v>
      </c>
      <c r="G251" s="389"/>
      <c r="H251" s="214" t="e">
        <f>INDEX('Site 15'!$J$13:$J$172,MATCH('- MASTER -'!B251,'Site 15'!$B$13:$B$172,0))</f>
        <v>#N/A</v>
      </c>
      <c r="I251" s="218" t="e">
        <f t="shared" si="12"/>
        <v>#N/A</v>
      </c>
    </row>
    <row r="252" spans="1:9" ht="35.1" hidden="1" customHeight="1">
      <c r="A252" s="319"/>
      <c r="B252" s="219"/>
      <c r="C252" s="220"/>
      <c r="D252" s="421"/>
      <c r="E252" s="220" t="s">
        <v>17</v>
      </c>
      <c r="F252" s="317"/>
      <c r="G252" s="389"/>
      <c r="H252" s="214"/>
      <c r="I252" s="218">
        <f t="shared" si="11"/>
        <v>0</v>
      </c>
    </row>
    <row r="253" spans="1:9" ht="35.1" hidden="1" customHeight="1">
      <c r="A253" s="319">
        <v>1</v>
      </c>
      <c r="B253" s="219">
        <f>+'Site 16'!$B$13</f>
        <v>0</v>
      </c>
      <c r="C253" s="315" t="str">
        <f>+'Site 16'!$C$11</f>
        <v>Site 16</v>
      </c>
      <c r="D253" s="421" t="e">
        <f>INDEX('Site 16'!$C$13:$C$172,MATCH('- MASTER -'!B253,'Site 16'!$B$13:$B$172,0))</f>
        <v>#N/A</v>
      </c>
      <c r="E253" s="220" t="s">
        <v>17</v>
      </c>
      <c r="F253" s="418" t="e">
        <f>INDEX('Site 16'!$I$13:$I$172,(MATCH('- MASTER -'!B253,'Site 16'!$B$13:$B$172,0)))</f>
        <v>#N/A</v>
      </c>
      <c r="G253" s="389"/>
      <c r="H253" s="214" t="e">
        <f>INDEX('Site 16'!$J$13:$J$172,MATCH('- MASTER -'!B253,'Site 16'!$B$13:$B$172,0))</f>
        <v>#N/A</v>
      </c>
      <c r="I253" s="218" t="e">
        <f t="shared" si="11"/>
        <v>#N/A</v>
      </c>
    </row>
    <row r="254" spans="1:9" ht="35.1" hidden="1" customHeight="1">
      <c r="A254" s="319">
        <v>2</v>
      </c>
      <c r="B254" s="219">
        <f>+'Site 16'!$B$17</f>
        <v>0</v>
      </c>
      <c r="C254" s="220" t="str">
        <f>+'Site 16'!$C$11</f>
        <v>Site 16</v>
      </c>
      <c r="D254" s="421" t="e">
        <f>INDEX('Site 16'!$C$13:$C$172,MATCH('- MASTER -'!B254,'Site 16'!$B$13:$B$172,0))</f>
        <v>#N/A</v>
      </c>
      <c r="E254" s="220" t="s">
        <v>17</v>
      </c>
      <c r="F254" s="418" t="e">
        <f>INDEX('Site 16'!$I$13:$I$172,(MATCH('- MASTER -'!B254,'Site 16'!$B$13:$B$172,0)))</f>
        <v>#N/A</v>
      </c>
      <c r="G254" s="389"/>
      <c r="H254" s="214" t="e">
        <f>INDEX('Site 16'!$J$13:$J$172,MATCH('- MASTER -'!B254,'Site 16'!$B$13:$B$172,0))</f>
        <v>#N/A</v>
      </c>
      <c r="I254" s="218" t="e">
        <f t="shared" si="11"/>
        <v>#N/A</v>
      </c>
    </row>
    <row r="255" spans="1:9" ht="35.1" hidden="1" customHeight="1">
      <c r="A255" s="319">
        <v>3</v>
      </c>
      <c r="B255" s="219">
        <f>+'Site 16'!$B$21</f>
        <v>0</v>
      </c>
      <c r="C255" s="220" t="str">
        <f>+'Site 16'!$C$11</f>
        <v>Site 16</v>
      </c>
      <c r="D255" s="421" t="e">
        <f>INDEX('Site 16'!$C$13:$C$172,MATCH('- MASTER -'!B255,'Site 16'!$B$13:$B$172,0))</f>
        <v>#N/A</v>
      </c>
      <c r="E255" s="220" t="s">
        <v>17</v>
      </c>
      <c r="F255" s="418" t="e">
        <f>INDEX('Site 16'!$I$13:$I$172,(MATCH('- MASTER -'!B255,'Site 16'!$B$13:$B$172,0)))</f>
        <v>#N/A</v>
      </c>
      <c r="G255" s="389"/>
      <c r="H255" s="214" t="e">
        <f>INDEX('Site 16'!$J$13:$J$172,MATCH('- MASTER -'!B255,'Site 16'!$B$13:$B$172,0))</f>
        <v>#N/A</v>
      </c>
      <c r="I255" s="218" t="e">
        <f t="shared" si="11"/>
        <v>#N/A</v>
      </c>
    </row>
    <row r="256" spans="1:9" ht="35.1" hidden="1" customHeight="1">
      <c r="A256" s="319">
        <v>4</v>
      </c>
      <c r="B256" s="219">
        <f>+'Site 16'!$B$25</f>
        <v>0</v>
      </c>
      <c r="C256" s="220" t="str">
        <f>+'Site 16'!$C$11</f>
        <v>Site 16</v>
      </c>
      <c r="D256" s="421" t="e">
        <f>INDEX('Site 16'!$C$13:$C$172,MATCH('- MASTER -'!B256,'Site 16'!$B$13:$B$172,0))</f>
        <v>#N/A</v>
      </c>
      <c r="E256" s="220" t="s">
        <v>17</v>
      </c>
      <c r="F256" s="418" t="e">
        <f>INDEX('Site 16'!$I$13:$I$172,(MATCH('- MASTER -'!B256,'Site 16'!$B$13:$B$172,0)))</f>
        <v>#N/A</v>
      </c>
      <c r="G256" s="389"/>
      <c r="H256" s="214" t="e">
        <f>INDEX('Site 16'!$J$13:$J$172,MATCH('- MASTER -'!B256,'Site 16'!$B$13:$B$172,0))</f>
        <v>#N/A</v>
      </c>
      <c r="I256" s="218" t="e">
        <f t="shared" si="11"/>
        <v>#N/A</v>
      </c>
    </row>
    <row r="257" spans="1:9" ht="35.1" hidden="1" customHeight="1">
      <c r="A257" s="319">
        <v>5</v>
      </c>
      <c r="B257" s="219">
        <f>+'Site 16'!$B$29</f>
        <v>0</v>
      </c>
      <c r="C257" s="220" t="str">
        <f>+'Site 16'!$C$11</f>
        <v>Site 16</v>
      </c>
      <c r="D257" s="421" t="e">
        <f>INDEX('Site 16'!$C$13:$C$172,MATCH('- MASTER -'!B257,'Site 16'!$B$13:$B$172,0))</f>
        <v>#N/A</v>
      </c>
      <c r="E257" s="220" t="s">
        <v>17</v>
      </c>
      <c r="F257" s="418" t="e">
        <f>INDEX('Site 16'!$I$13:$I$172,(MATCH('- MASTER -'!B257,'Site 16'!$B$13:$B$172,0)))</f>
        <v>#N/A</v>
      </c>
      <c r="G257" s="389"/>
      <c r="H257" s="214" t="e">
        <f>INDEX('Site 16'!$J$13:$J$172,MATCH('- MASTER -'!B257,'Site 16'!$B$13:$B$172,0))</f>
        <v>#N/A</v>
      </c>
      <c r="I257" s="218" t="e">
        <f t="shared" si="11"/>
        <v>#N/A</v>
      </c>
    </row>
    <row r="258" spans="1:9" ht="35.1" hidden="1" customHeight="1">
      <c r="A258" s="319">
        <v>6</v>
      </c>
      <c r="B258" s="219">
        <f>+'Site 16'!$B$33</f>
        <v>0</v>
      </c>
      <c r="C258" s="220" t="str">
        <f>+'Site 16'!$C$11</f>
        <v>Site 16</v>
      </c>
      <c r="D258" s="421" t="e">
        <f>INDEX('Site 16'!$C$13:$C$172,MATCH('- MASTER -'!B258,'Site 16'!$B$13:$B$172,0))</f>
        <v>#N/A</v>
      </c>
      <c r="E258" s="220" t="s">
        <v>17</v>
      </c>
      <c r="F258" s="418" t="e">
        <f>INDEX('Site 16'!$I$13:$I$172,(MATCH('- MASTER -'!B258,'Site 16'!$B$13:$B$172,0)))</f>
        <v>#N/A</v>
      </c>
      <c r="G258" s="389"/>
      <c r="H258" s="214" t="e">
        <f>INDEX('Site 16'!$J$13:$J$172,MATCH('- MASTER -'!B258,'Site 16'!$B$13:$B$172,0))</f>
        <v>#N/A</v>
      </c>
      <c r="I258" s="218" t="e">
        <f t="shared" si="11"/>
        <v>#N/A</v>
      </c>
    </row>
    <row r="259" spans="1:9" ht="35.1" hidden="1" customHeight="1">
      <c r="A259" s="319">
        <v>7</v>
      </c>
      <c r="B259" s="219">
        <f>+'Site 16'!$B$37</f>
        <v>0</v>
      </c>
      <c r="C259" s="220" t="str">
        <f>+'Site 16'!$C$11</f>
        <v>Site 16</v>
      </c>
      <c r="D259" s="421" t="e">
        <f>INDEX('Site 16'!$C$13:$C$172,MATCH('- MASTER -'!B259,'Site 16'!$B$13:$B$172,0))</f>
        <v>#N/A</v>
      </c>
      <c r="E259" s="220" t="s">
        <v>17</v>
      </c>
      <c r="F259" s="418" t="e">
        <f>INDEX('Site 16'!$I$13:$I$172,(MATCH('- MASTER -'!B259,'Site 16'!$B$13:$B$172,0)))</f>
        <v>#N/A</v>
      </c>
      <c r="G259" s="389"/>
      <c r="H259" s="214" t="e">
        <f>INDEX('Site 16'!$J$13:$J$172,MATCH('- MASTER -'!B259,'Site 16'!$B$13:$B$172,0))</f>
        <v>#N/A</v>
      </c>
      <c r="I259" s="218" t="e">
        <f t="shared" si="11"/>
        <v>#N/A</v>
      </c>
    </row>
    <row r="260" spans="1:9" ht="35.1" hidden="1" customHeight="1">
      <c r="A260" s="319">
        <v>8</v>
      </c>
      <c r="B260" s="219">
        <f>+'Site 16'!$B$41</f>
        <v>0</v>
      </c>
      <c r="C260" s="220" t="str">
        <f>+'Site 16'!$C$11</f>
        <v>Site 16</v>
      </c>
      <c r="D260" s="421" t="e">
        <f>INDEX('Site 16'!$C$13:$C$172,MATCH('- MASTER -'!B260,'Site 16'!$B$13:$B$172,0))</f>
        <v>#N/A</v>
      </c>
      <c r="E260" s="220" t="s">
        <v>17</v>
      </c>
      <c r="F260" s="418" t="e">
        <f>INDEX('Site 16'!$I$13:$I$172,(MATCH('- MASTER -'!B260,'Site 16'!$B$13:$B$172,0)))</f>
        <v>#N/A</v>
      </c>
      <c r="G260" s="389"/>
      <c r="H260" s="214" t="e">
        <f>INDEX('Site 16'!$J$13:$J$172,MATCH('- MASTER -'!B260,'Site 16'!$B$13:$B$172,0))</f>
        <v>#N/A</v>
      </c>
      <c r="I260" s="218" t="e">
        <f t="shared" si="11"/>
        <v>#N/A</v>
      </c>
    </row>
    <row r="261" spans="1:9" ht="35.1" hidden="1" customHeight="1">
      <c r="A261" s="319">
        <v>9</v>
      </c>
      <c r="B261" s="219">
        <f>+'Site 16'!$B$45</f>
        <v>0</v>
      </c>
      <c r="C261" s="220" t="str">
        <f>+'Site 16'!$C$11</f>
        <v>Site 16</v>
      </c>
      <c r="D261" s="421" t="e">
        <f>INDEX('Site 16'!$C$13:$C$172,MATCH('- MASTER -'!B261,'Site 16'!$B$13:$B$172,0))</f>
        <v>#N/A</v>
      </c>
      <c r="E261" s="220" t="s">
        <v>17</v>
      </c>
      <c r="F261" s="418" t="e">
        <f>INDEX('Site 16'!$I$13:$I$172,(MATCH('- MASTER -'!B261,'Site 16'!$B$13:$B$172,0)))</f>
        <v>#N/A</v>
      </c>
      <c r="G261" s="389"/>
      <c r="H261" s="214" t="e">
        <f>INDEX('Site 16'!$J$13:$J$172,MATCH('- MASTER -'!B261,'Site 16'!$B$13:$B$172,0))</f>
        <v>#N/A</v>
      </c>
      <c r="I261" s="218" t="e">
        <f t="shared" si="11"/>
        <v>#N/A</v>
      </c>
    </row>
    <row r="262" spans="1:9" ht="35.1" hidden="1" customHeight="1">
      <c r="A262" s="319">
        <v>10</v>
      </c>
      <c r="B262" s="219">
        <f>+'Site 16'!$B$49</f>
        <v>0</v>
      </c>
      <c r="C262" s="220" t="str">
        <f>+'Site 16'!$C$11</f>
        <v>Site 16</v>
      </c>
      <c r="D262" s="421" t="e">
        <f>INDEX('Site 16'!$C$13:$C$172,MATCH('- MASTER -'!B262,'Site 16'!$B$13:$B$172,0))</f>
        <v>#N/A</v>
      </c>
      <c r="E262" s="220" t="s">
        <v>17</v>
      </c>
      <c r="F262" s="418" t="e">
        <f>INDEX('Site 16'!$I$13:$I$172,(MATCH('- MASTER -'!B262,'Site 16'!$B$13:$B$172,0)))</f>
        <v>#N/A</v>
      </c>
      <c r="G262" s="389"/>
      <c r="H262" s="214" t="e">
        <f>INDEX('Site 16'!$J$13:$J$172,MATCH('- MASTER -'!B262,'Site 16'!$B$13:$B$172,0))</f>
        <v>#N/A</v>
      </c>
      <c r="I262" s="218" t="e">
        <f t="shared" si="11"/>
        <v>#N/A</v>
      </c>
    </row>
    <row r="263" spans="1:9" ht="35.1" hidden="1" customHeight="1">
      <c r="A263" s="319">
        <v>11</v>
      </c>
      <c r="B263" s="219">
        <f>+'Site 16'!$B$53</f>
        <v>0</v>
      </c>
      <c r="C263" s="220" t="str">
        <f>+'Site 16'!$C$11</f>
        <v>Site 16</v>
      </c>
      <c r="D263" s="421" t="e">
        <f>INDEX('Site 16'!$C$13:$C$172,MATCH('- MASTER -'!B263,'Site 16'!$B$13:$B$172,0))</f>
        <v>#N/A</v>
      </c>
      <c r="E263" s="220" t="s">
        <v>17</v>
      </c>
      <c r="F263" s="418" t="e">
        <f>INDEX('Site 16'!$I$13:$I$172,(MATCH('- MASTER -'!B263,'Site 16'!$B$13:$B$172,0)))</f>
        <v>#N/A</v>
      </c>
      <c r="G263" s="389"/>
      <c r="H263" s="214" t="e">
        <f>INDEX('Site 16'!$J$13:$J$172,MATCH('- MASTER -'!B263,'Site 16'!$B$13:$B$172,0))</f>
        <v>#N/A</v>
      </c>
      <c r="I263" s="218" t="e">
        <f t="shared" si="11"/>
        <v>#N/A</v>
      </c>
    </row>
    <row r="264" spans="1:9" ht="35.1" hidden="1" customHeight="1">
      <c r="A264" s="319">
        <v>12</v>
      </c>
      <c r="B264" s="219">
        <f>+'Site 16'!$B$57</f>
        <v>0</v>
      </c>
      <c r="C264" s="220" t="str">
        <f>+'Site 16'!$C$11</f>
        <v>Site 16</v>
      </c>
      <c r="D264" s="421" t="e">
        <f>INDEX('Site 16'!$C$13:$C$172,MATCH('- MASTER -'!B264,'Site 16'!$B$13:$B$172,0))</f>
        <v>#N/A</v>
      </c>
      <c r="E264" s="220" t="s">
        <v>17</v>
      </c>
      <c r="F264" s="418" t="e">
        <f>INDEX('Site 16'!$I$13:$I$172,(MATCH('- MASTER -'!B264,'Site 16'!$B$13:$B$172,0)))</f>
        <v>#N/A</v>
      </c>
      <c r="G264" s="389"/>
      <c r="H264" s="214" t="e">
        <f>INDEX('Site 16'!$J$13:$J$172,MATCH('- MASTER -'!B264,'Site 16'!$B$13:$B$172,0))</f>
        <v>#N/A</v>
      </c>
      <c r="I264" s="218" t="e">
        <f t="shared" si="11"/>
        <v>#N/A</v>
      </c>
    </row>
    <row r="265" spans="1:9" ht="35.1" hidden="1" customHeight="1">
      <c r="A265" s="319">
        <v>13</v>
      </c>
      <c r="B265" s="219">
        <f>+'Site 16'!$B$61</f>
        <v>0</v>
      </c>
      <c r="C265" s="220" t="str">
        <f>+'Site 16'!$C$11</f>
        <v>Site 16</v>
      </c>
      <c r="D265" s="421" t="e">
        <f>INDEX('Site 16'!$C$13:$C$172,MATCH('- MASTER -'!B265,'Site 16'!$B$13:$B$172,0))</f>
        <v>#N/A</v>
      </c>
      <c r="E265" s="220" t="s">
        <v>17</v>
      </c>
      <c r="F265" s="418" t="e">
        <f>INDEX('Site 16'!$I$13:$I$172,(MATCH('- MASTER -'!B265,'Site 16'!$B$13:$B$172,0)))</f>
        <v>#N/A</v>
      </c>
      <c r="G265" s="389"/>
      <c r="H265" s="214" t="e">
        <f>INDEX('Site 16'!$J$13:$J$172,MATCH('- MASTER -'!B265,'Site 16'!$B$13:$B$172,0))</f>
        <v>#N/A</v>
      </c>
      <c r="I265" s="218" t="e">
        <f t="shared" si="11"/>
        <v>#N/A</v>
      </c>
    </row>
    <row r="266" spans="1:9" ht="35.1" hidden="1" customHeight="1">
      <c r="A266" s="319">
        <v>14</v>
      </c>
      <c r="B266" s="219">
        <f>+'Site 16'!$B$65</f>
        <v>0</v>
      </c>
      <c r="C266" s="220" t="str">
        <f>+'Site 16'!$C$11</f>
        <v>Site 16</v>
      </c>
      <c r="D266" s="421" t="e">
        <f>INDEX('Site 16'!$C$13:$C$172,MATCH('- MASTER -'!B266,'Site 16'!$B$13:$B$172,0))</f>
        <v>#N/A</v>
      </c>
      <c r="E266" s="220" t="s">
        <v>17</v>
      </c>
      <c r="F266" s="418" t="e">
        <f>INDEX('Site 16'!$I$13:$I$172,(MATCH('- MASTER -'!B266,'Site 16'!$B$13:$B$172,0)))</f>
        <v>#N/A</v>
      </c>
      <c r="G266" s="389"/>
      <c r="H266" s="214" t="e">
        <f>INDEX('Site 16'!$J$13:$J$172,MATCH('- MASTER -'!B266,'Site 16'!$B$13:$B$172,0))</f>
        <v>#N/A</v>
      </c>
      <c r="I266" s="218" t="e">
        <f t="shared" si="11"/>
        <v>#N/A</v>
      </c>
    </row>
    <row r="267" spans="1:9" ht="35.1" hidden="1" customHeight="1">
      <c r="A267" s="319">
        <v>15</v>
      </c>
      <c r="B267" s="219">
        <f>+'Site 16'!$B$69</f>
        <v>0</v>
      </c>
      <c r="C267" s="220" t="str">
        <f>+'Site 16'!$C$11</f>
        <v>Site 16</v>
      </c>
      <c r="D267" s="421" t="e">
        <f>INDEX('Site 16'!$C$13:$C$172,MATCH('- MASTER -'!B267,'Site 16'!$B$13:$B$172,0))</f>
        <v>#N/A</v>
      </c>
      <c r="E267" s="220" t="s">
        <v>17</v>
      </c>
      <c r="F267" s="418" t="e">
        <f>INDEX('Site 16'!$I$13:$I$172,(MATCH('- MASTER -'!B267,'Site 16'!$B$13:$B$172,0)))</f>
        <v>#N/A</v>
      </c>
      <c r="G267" s="389"/>
      <c r="H267" s="214" t="e">
        <f>INDEX('Site 16'!$J$13:$J$172,MATCH('- MASTER -'!B267,'Site 16'!$B$13:$B$172,0))</f>
        <v>#N/A</v>
      </c>
      <c r="I267" s="218" t="e">
        <f t="shared" si="11"/>
        <v>#N/A</v>
      </c>
    </row>
    <row r="268" spans="1:9" ht="35.1" hidden="1" customHeight="1">
      <c r="A268" s="319"/>
      <c r="B268" s="219"/>
      <c r="C268" s="220"/>
      <c r="D268" s="421"/>
      <c r="E268" s="220" t="s">
        <v>17</v>
      </c>
      <c r="F268" s="317"/>
      <c r="G268" s="389"/>
      <c r="H268" s="214"/>
      <c r="I268" s="218">
        <f t="shared" si="11"/>
        <v>0</v>
      </c>
    </row>
    <row r="269" spans="1:9" ht="35.1" hidden="1" customHeight="1">
      <c r="A269" s="319">
        <v>1</v>
      </c>
      <c r="B269" s="219">
        <f>+'Site 17'!$B$13</f>
        <v>0</v>
      </c>
      <c r="C269" s="315" t="str">
        <f>+'Site 17'!$C$11</f>
        <v>Site 17</v>
      </c>
      <c r="D269" s="421" t="e">
        <f>INDEX('Site 17'!$C$13:$C$172,MATCH('- MASTER -'!B269,'Site 17'!$B$13:$B$172,0))</f>
        <v>#N/A</v>
      </c>
      <c r="E269" s="220" t="s">
        <v>17</v>
      </c>
      <c r="F269" s="418" t="e">
        <f>INDEX('Site 17'!$I$13:$I$172,(MATCH('- MASTER -'!B269,'Site 17'!$B$13:$B$172,0)))</f>
        <v>#N/A</v>
      </c>
      <c r="G269" s="389"/>
      <c r="H269" s="214" t="e">
        <f>INDEX('Site 17'!$J$13:$J$172,MATCH('- MASTER -'!B269,'Site 17'!$B$13:$B$172,0))</f>
        <v>#N/A</v>
      </c>
      <c r="I269" s="218" t="e">
        <f t="shared" si="11"/>
        <v>#N/A</v>
      </c>
    </row>
    <row r="270" spans="1:9" ht="35.1" hidden="1" customHeight="1">
      <c r="A270" s="319">
        <v>2</v>
      </c>
      <c r="B270" s="219">
        <f>+'Site 17'!$B$17</f>
        <v>0</v>
      </c>
      <c r="C270" s="220" t="str">
        <f>+'Site 17'!$C$11</f>
        <v>Site 17</v>
      </c>
      <c r="D270" s="421" t="e">
        <f>INDEX('Site 17'!$C$13:$C$172,MATCH('- MASTER -'!B270,'Site 17'!$B$13:$B$172,0))</f>
        <v>#N/A</v>
      </c>
      <c r="E270" s="220" t="s">
        <v>17</v>
      </c>
      <c r="F270" s="418" t="e">
        <f>INDEX('Site 17'!$I$13:$I$172,(MATCH('- MASTER -'!B270,'Site 17'!$B$13:$B$172,0)))</f>
        <v>#N/A</v>
      </c>
      <c r="G270" s="389"/>
      <c r="H270" s="214" t="e">
        <f>INDEX('Site 17'!$J$13:$J$172,MATCH('- MASTER -'!B270,'Site 17'!$B$13:$B$172,0))</f>
        <v>#N/A</v>
      </c>
      <c r="I270" s="218" t="e">
        <f t="shared" si="11"/>
        <v>#N/A</v>
      </c>
    </row>
    <row r="271" spans="1:9" ht="35.1" hidden="1" customHeight="1">
      <c r="A271" s="319">
        <v>3</v>
      </c>
      <c r="B271" s="219">
        <f>+'Site 17'!$B$21</f>
        <v>0</v>
      </c>
      <c r="C271" s="220" t="str">
        <f>+'Site 17'!$C$11</f>
        <v>Site 17</v>
      </c>
      <c r="D271" s="421" t="e">
        <f>INDEX('Site 17'!$C$13:$C$172,MATCH('- MASTER -'!B271,'Site 17'!$B$13:$B$172,0))</f>
        <v>#N/A</v>
      </c>
      <c r="E271" s="220" t="s">
        <v>17</v>
      </c>
      <c r="F271" s="418" t="e">
        <f>INDEX('Site 17'!$I$13:$I$172,(MATCH('- MASTER -'!B271,'Site 17'!$B$13:$B$172,0)))</f>
        <v>#N/A</v>
      </c>
      <c r="G271" s="389"/>
      <c r="H271" s="214" t="e">
        <f>INDEX('Site 17'!$J$13:$J$172,MATCH('- MASTER -'!B271,'Site 17'!$B$13:$B$172,0))</f>
        <v>#N/A</v>
      </c>
      <c r="I271" s="218" t="e">
        <f t="shared" si="11"/>
        <v>#N/A</v>
      </c>
    </row>
    <row r="272" spans="1:9" ht="35.1" hidden="1" customHeight="1">
      <c r="A272" s="319">
        <v>4</v>
      </c>
      <c r="B272" s="219">
        <f>+'Site 17'!$B$25</f>
        <v>0</v>
      </c>
      <c r="C272" s="220" t="str">
        <f>+'Site 17'!$C$11</f>
        <v>Site 17</v>
      </c>
      <c r="D272" s="421" t="e">
        <f>INDEX('Site 17'!$C$13:$C$172,MATCH('- MASTER -'!B272,'Site 17'!$B$13:$B$172,0))</f>
        <v>#N/A</v>
      </c>
      <c r="E272" s="220" t="s">
        <v>17</v>
      </c>
      <c r="F272" s="418" t="e">
        <f>INDEX('Site 17'!$I$13:$I$172,(MATCH('- MASTER -'!B272,'Site 17'!$B$13:$B$172,0)))</f>
        <v>#N/A</v>
      </c>
      <c r="G272" s="389"/>
      <c r="H272" s="214" t="e">
        <f>INDEX('Site 17'!$J$13:$J$172,MATCH('- MASTER -'!B272,'Site 17'!$B$13:$B$172,0))</f>
        <v>#N/A</v>
      </c>
      <c r="I272" s="218" t="e">
        <f t="shared" si="11"/>
        <v>#N/A</v>
      </c>
    </row>
    <row r="273" spans="1:9" ht="35.1" hidden="1" customHeight="1">
      <c r="A273" s="319">
        <v>5</v>
      </c>
      <c r="B273" s="219">
        <f>+'Site 17'!$B$29</f>
        <v>0</v>
      </c>
      <c r="C273" s="220" t="str">
        <f>+'Site 17'!$C$11</f>
        <v>Site 17</v>
      </c>
      <c r="D273" s="421" t="e">
        <f>INDEX('Site 17'!$C$13:$C$172,MATCH('- MASTER -'!B273,'Site 17'!$B$13:$B$172,0))</f>
        <v>#N/A</v>
      </c>
      <c r="E273" s="220" t="s">
        <v>17</v>
      </c>
      <c r="F273" s="418" t="e">
        <f>INDEX('Site 17'!$I$13:$I$172,(MATCH('- MASTER -'!B273,'Site 17'!$B$13:$B$172,0)))</f>
        <v>#N/A</v>
      </c>
      <c r="G273" s="389"/>
      <c r="H273" s="214" t="e">
        <f>INDEX('Site 17'!$J$13:$J$172,MATCH('- MASTER -'!B273,'Site 17'!$B$13:$B$172,0))</f>
        <v>#N/A</v>
      </c>
      <c r="I273" s="218" t="e">
        <f t="shared" si="11"/>
        <v>#N/A</v>
      </c>
    </row>
    <row r="274" spans="1:9" ht="35.1" hidden="1" customHeight="1">
      <c r="A274" s="319">
        <v>6</v>
      </c>
      <c r="B274" s="219">
        <f>+'Site 17'!$B$33</f>
        <v>0</v>
      </c>
      <c r="C274" s="220" t="str">
        <f>+'Site 17'!$C$11</f>
        <v>Site 17</v>
      </c>
      <c r="D274" s="421" t="e">
        <f>INDEX('Site 17'!$C$13:$C$172,MATCH('- MASTER -'!B274,'Site 17'!$B$13:$B$172,0))</f>
        <v>#N/A</v>
      </c>
      <c r="E274" s="220" t="s">
        <v>17</v>
      </c>
      <c r="F274" s="418" t="e">
        <f>INDEX('Site 17'!$I$13:$I$172,(MATCH('- MASTER -'!B274,'Site 17'!$B$13:$B$172,0)))</f>
        <v>#N/A</v>
      </c>
      <c r="G274" s="389"/>
      <c r="H274" s="214" t="e">
        <f>INDEX('Site 17'!$J$13:$J$172,MATCH('- MASTER -'!B274,'Site 17'!$B$13:$B$172,0))</f>
        <v>#N/A</v>
      </c>
      <c r="I274" s="218" t="e">
        <f t="shared" si="11"/>
        <v>#N/A</v>
      </c>
    </row>
    <row r="275" spans="1:9" ht="35.1" hidden="1" customHeight="1">
      <c r="A275" s="319">
        <v>7</v>
      </c>
      <c r="B275" s="219">
        <f>+'Site 17'!$B$37</f>
        <v>0</v>
      </c>
      <c r="C275" s="220" t="str">
        <f>+'Site 17'!$C$11</f>
        <v>Site 17</v>
      </c>
      <c r="D275" s="421" t="e">
        <f>INDEX('Site 17'!$C$13:$C$172,MATCH('- MASTER -'!B275,'Site 17'!$B$13:$B$172,0))</f>
        <v>#N/A</v>
      </c>
      <c r="E275" s="220" t="s">
        <v>17</v>
      </c>
      <c r="F275" s="418" t="e">
        <f>INDEX('Site 17'!$I$13:$I$172,(MATCH('- MASTER -'!B275,'Site 17'!$B$13:$B$172,0)))</f>
        <v>#N/A</v>
      </c>
      <c r="G275" s="389"/>
      <c r="H275" s="214" t="e">
        <f>INDEX('Site 17'!$J$13:$J$172,MATCH('- MASTER -'!B275,'Site 17'!$B$13:$B$172,0))</f>
        <v>#N/A</v>
      </c>
      <c r="I275" s="218" t="e">
        <f t="shared" si="11"/>
        <v>#N/A</v>
      </c>
    </row>
    <row r="276" spans="1:9" ht="35.1" hidden="1" customHeight="1">
      <c r="A276" s="319">
        <v>8</v>
      </c>
      <c r="B276" s="219">
        <f>+'Site 17'!$B$41</f>
        <v>0</v>
      </c>
      <c r="C276" s="220" t="str">
        <f>+'Site 17'!$C$11</f>
        <v>Site 17</v>
      </c>
      <c r="D276" s="421" t="e">
        <f>INDEX('Site 17'!$C$13:$C$172,MATCH('- MASTER -'!B276,'Site 17'!$B$13:$B$172,0))</f>
        <v>#N/A</v>
      </c>
      <c r="E276" s="220" t="s">
        <v>17</v>
      </c>
      <c r="F276" s="418" t="e">
        <f>INDEX('Site 17'!$I$13:$I$172,(MATCH('- MASTER -'!B276,'Site 17'!$B$13:$B$172,0)))</f>
        <v>#N/A</v>
      </c>
      <c r="G276" s="389"/>
      <c r="H276" s="214" t="e">
        <f>INDEX('Site 17'!$J$13:$J$172,MATCH('- MASTER -'!B276,'Site 17'!$B$13:$B$172,0))</f>
        <v>#N/A</v>
      </c>
      <c r="I276" s="218" t="e">
        <f t="shared" si="11"/>
        <v>#N/A</v>
      </c>
    </row>
    <row r="277" spans="1:9" ht="35.1" hidden="1" customHeight="1">
      <c r="A277" s="319">
        <v>9</v>
      </c>
      <c r="B277" s="219">
        <f>+'Site 17'!$B$45</f>
        <v>0</v>
      </c>
      <c r="C277" s="220" t="str">
        <f>+'Site 17'!$C$11</f>
        <v>Site 17</v>
      </c>
      <c r="D277" s="421" t="e">
        <f>INDEX('Site 17'!$C$13:$C$172,MATCH('- MASTER -'!B277,'Site 17'!$B$13:$B$172,0))</f>
        <v>#N/A</v>
      </c>
      <c r="E277" s="220" t="s">
        <v>17</v>
      </c>
      <c r="F277" s="418" t="e">
        <f>INDEX('Site 17'!$I$13:$I$172,(MATCH('- MASTER -'!B277,'Site 17'!$B$13:$B$172,0)))</f>
        <v>#N/A</v>
      </c>
      <c r="G277" s="389"/>
      <c r="H277" s="214" t="e">
        <f>INDEX('Site 17'!$J$13:$J$172,MATCH('- MASTER -'!B277,'Site 17'!$B$13:$B$172,0))</f>
        <v>#N/A</v>
      </c>
      <c r="I277" s="218" t="e">
        <f t="shared" si="11"/>
        <v>#N/A</v>
      </c>
    </row>
    <row r="278" spans="1:9" ht="35.1" hidden="1" customHeight="1">
      <c r="A278" s="319">
        <v>10</v>
      </c>
      <c r="B278" s="219">
        <f>+'Site 17'!$B$49</f>
        <v>0</v>
      </c>
      <c r="C278" s="220" t="str">
        <f>+'Site 17'!$C$11</f>
        <v>Site 17</v>
      </c>
      <c r="D278" s="421" t="e">
        <f>INDEX('Site 17'!$C$13:$C$172,MATCH('- MASTER -'!B278,'Site 17'!$B$13:$B$172,0))</f>
        <v>#N/A</v>
      </c>
      <c r="E278" s="220" t="s">
        <v>17</v>
      </c>
      <c r="F278" s="418" t="e">
        <f>INDEX('Site 17'!$I$13:$I$172,(MATCH('- MASTER -'!B278,'Site 17'!$B$13:$B$172,0)))</f>
        <v>#N/A</v>
      </c>
      <c r="G278" s="389"/>
      <c r="H278" s="214" t="e">
        <f>INDEX('Site 17'!$J$13:$J$172,MATCH('- MASTER -'!B278,'Site 17'!$B$13:$B$172,0))</f>
        <v>#N/A</v>
      </c>
      <c r="I278" s="218" t="e">
        <f t="shared" si="11"/>
        <v>#N/A</v>
      </c>
    </row>
    <row r="279" spans="1:9" ht="35.1" hidden="1" customHeight="1">
      <c r="A279" s="319">
        <v>11</v>
      </c>
      <c r="B279" s="219">
        <f>+'Site 17'!$B$53</f>
        <v>0</v>
      </c>
      <c r="C279" s="220" t="str">
        <f>+'Site 17'!$C$11</f>
        <v>Site 17</v>
      </c>
      <c r="D279" s="421" t="e">
        <f>INDEX('Site 17'!$C$13:$C$172,MATCH('- MASTER -'!B279,'Site 17'!$B$13:$B$172,0))</f>
        <v>#N/A</v>
      </c>
      <c r="E279" s="220" t="s">
        <v>17</v>
      </c>
      <c r="F279" s="418" t="e">
        <f>INDEX('Site 17'!$I$13:$I$172,(MATCH('- MASTER -'!B279,'Site 17'!$B$13:$B$172,0)))</f>
        <v>#N/A</v>
      </c>
      <c r="G279" s="389"/>
      <c r="H279" s="214" t="e">
        <f>INDEX('Site 17'!$J$13:$J$172,MATCH('- MASTER -'!B279,'Site 17'!$B$13:$B$172,0))</f>
        <v>#N/A</v>
      </c>
      <c r="I279" s="218" t="e">
        <f t="shared" ref="I279:I283" si="13">ROUND(H279,0)</f>
        <v>#N/A</v>
      </c>
    </row>
    <row r="280" spans="1:9" ht="35.1" hidden="1" customHeight="1">
      <c r="A280" s="319">
        <v>12</v>
      </c>
      <c r="B280" s="219">
        <f>+'Site 17'!$B$57</f>
        <v>0</v>
      </c>
      <c r="C280" s="220" t="str">
        <f>+'Site 17'!$C$11</f>
        <v>Site 17</v>
      </c>
      <c r="D280" s="421" t="e">
        <f>INDEX('Site 17'!$C$13:$C$172,MATCH('- MASTER -'!B280,'Site 17'!$B$13:$B$172,0))</f>
        <v>#N/A</v>
      </c>
      <c r="E280" s="220" t="s">
        <v>17</v>
      </c>
      <c r="F280" s="418" t="e">
        <f>INDEX('Site 17'!$I$13:$I$172,(MATCH('- MASTER -'!B280,'Site 17'!$B$13:$B$172,0)))</f>
        <v>#N/A</v>
      </c>
      <c r="G280" s="389"/>
      <c r="H280" s="214" t="e">
        <f>INDEX('Site 17'!$J$13:$J$172,MATCH('- MASTER -'!B280,'Site 17'!$B$13:$B$172,0))</f>
        <v>#N/A</v>
      </c>
      <c r="I280" s="218" t="e">
        <f t="shared" si="13"/>
        <v>#N/A</v>
      </c>
    </row>
    <row r="281" spans="1:9" ht="35.1" hidden="1" customHeight="1">
      <c r="A281" s="319">
        <v>13</v>
      </c>
      <c r="B281" s="219">
        <f>+'Site 17'!$B$61</f>
        <v>0</v>
      </c>
      <c r="C281" s="220" t="str">
        <f>+'Site 17'!$C$11</f>
        <v>Site 17</v>
      </c>
      <c r="D281" s="421" t="e">
        <f>INDEX('Site 17'!$C$13:$C$172,MATCH('- MASTER -'!B281,'Site 17'!$B$13:$B$172,0))</f>
        <v>#N/A</v>
      </c>
      <c r="E281" s="220" t="s">
        <v>17</v>
      </c>
      <c r="F281" s="418" t="e">
        <f>INDEX('Site 17'!$I$13:$I$172,(MATCH('- MASTER -'!B281,'Site 17'!$B$13:$B$172,0)))</f>
        <v>#N/A</v>
      </c>
      <c r="G281" s="389"/>
      <c r="H281" s="214" t="e">
        <f>INDEX('Site 17'!$J$13:$J$172,MATCH('- MASTER -'!B281,'Site 17'!$B$13:$B$172,0))</f>
        <v>#N/A</v>
      </c>
      <c r="I281" s="218" t="e">
        <f t="shared" si="13"/>
        <v>#N/A</v>
      </c>
    </row>
    <row r="282" spans="1:9" ht="35.1" hidden="1" customHeight="1">
      <c r="A282" s="319">
        <v>14</v>
      </c>
      <c r="B282" s="219">
        <f>+'Site 17'!$B$65</f>
        <v>0</v>
      </c>
      <c r="C282" s="220" t="str">
        <f>+'Site 17'!$C$11</f>
        <v>Site 17</v>
      </c>
      <c r="D282" s="421" t="e">
        <f>INDEX('Site 17'!$C$13:$C$172,MATCH('- MASTER -'!B282,'Site 17'!$B$13:$B$172,0))</f>
        <v>#N/A</v>
      </c>
      <c r="E282" s="220" t="s">
        <v>17</v>
      </c>
      <c r="F282" s="418" t="e">
        <f>INDEX('Site 17'!$I$13:$I$172,(MATCH('- MASTER -'!B282,'Site 17'!$B$13:$B$172,0)))</f>
        <v>#N/A</v>
      </c>
      <c r="G282" s="389"/>
      <c r="H282" s="214" t="e">
        <f>INDEX('Site 17'!$J$13:$J$172,MATCH('- MASTER -'!B282,'Site 17'!$B$13:$B$172,0))</f>
        <v>#N/A</v>
      </c>
      <c r="I282" s="218" t="e">
        <f t="shared" si="13"/>
        <v>#N/A</v>
      </c>
    </row>
    <row r="283" spans="1:9" ht="35.1" hidden="1" customHeight="1">
      <c r="A283" s="319">
        <v>15</v>
      </c>
      <c r="B283" s="219">
        <f>+'Site 17'!$B$69</f>
        <v>0</v>
      </c>
      <c r="C283" s="220" t="str">
        <f>+'Site 17'!$C$11</f>
        <v>Site 17</v>
      </c>
      <c r="D283" s="421" t="e">
        <f>INDEX('Site 17'!$C$13:$C$172,MATCH('- MASTER -'!B283,'Site 17'!$B$13:$B$172,0))</f>
        <v>#N/A</v>
      </c>
      <c r="E283" s="220" t="s">
        <v>17</v>
      </c>
      <c r="F283" s="418" t="e">
        <f>INDEX('Site 17'!$I$13:$I$172,(MATCH('- MASTER -'!B283,'Site 17'!$B$13:$B$172,0)))</f>
        <v>#N/A</v>
      </c>
      <c r="G283" s="389"/>
      <c r="H283" s="214" t="e">
        <f>INDEX('Site 17'!$J$13:$J$172,MATCH('- MASTER -'!B283,'Site 17'!$B$13:$B$172,0))</f>
        <v>#N/A</v>
      </c>
      <c r="I283" s="218" t="e">
        <f t="shared" si="13"/>
        <v>#N/A</v>
      </c>
    </row>
    <row r="284" spans="1:9" ht="35.1" hidden="1" customHeight="1">
      <c r="A284" s="319"/>
      <c r="B284" s="219"/>
      <c r="C284" s="220"/>
      <c r="D284" s="421"/>
      <c r="E284" s="220" t="s">
        <v>17</v>
      </c>
      <c r="F284" s="317"/>
      <c r="G284" s="389"/>
      <c r="H284" s="214"/>
      <c r="I284" s="218">
        <f t="shared" si="11"/>
        <v>0</v>
      </c>
    </row>
    <row r="285" spans="1:9" ht="35.1" hidden="1" customHeight="1">
      <c r="A285" s="319">
        <v>1</v>
      </c>
      <c r="B285" s="219">
        <f>+'Site 18'!$B$13</f>
        <v>0</v>
      </c>
      <c r="C285" s="315" t="str">
        <f>+'Site 18'!$C$11</f>
        <v>Site 18</v>
      </c>
      <c r="D285" s="421" t="e">
        <f>INDEX('Site 18'!$C$13:$C$172,MATCH('- MASTER -'!B285,'Site 18'!$B$13:$B$172,0))</f>
        <v>#N/A</v>
      </c>
      <c r="E285" s="220" t="s">
        <v>17</v>
      </c>
      <c r="F285" s="418" t="e">
        <f>INDEX('Site 18'!$I$13:$I$172,(MATCH('- MASTER -'!B285,'Site 18'!$B$13:$B$172,0)))</f>
        <v>#N/A</v>
      </c>
      <c r="G285" s="389"/>
      <c r="H285" s="214" t="e">
        <f>INDEX('Site 18'!$J$13:$J$172,MATCH('- MASTER -'!B285,'Site 18'!$B$13:$B$172,0))</f>
        <v>#N/A</v>
      </c>
      <c r="I285" s="218" t="e">
        <f t="shared" si="11"/>
        <v>#N/A</v>
      </c>
    </row>
    <row r="286" spans="1:9" ht="35.1" hidden="1" customHeight="1">
      <c r="A286" s="319">
        <v>2</v>
      </c>
      <c r="B286" s="219">
        <f>+'Site 18'!$B$17</f>
        <v>0</v>
      </c>
      <c r="C286" s="220" t="str">
        <f>+'Site 18'!$C$11</f>
        <v>Site 18</v>
      </c>
      <c r="D286" s="421" t="e">
        <f>INDEX('Site 18'!$C$13:$C$172,MATCH('- MASTER -'!B286,'Site 18'!$B$13:$B$172,0))</f>
        <v>#N/A</v>
      </c>
      <c r="E286" s="220" t="s">
        <v>17</v>
      </c>
      <c r="F286" s="418" t="e">
        <f>INDEX('Site 18'!$I$13:$I$172,(MATCH('- MASTER -'!B286,'Site 18'!$B$13:$B$172,0)))</f>
        <v>#N/A</v>
      </c>
      <c r="G286" s="389"/>
      <c r="H286" s="214" t="e">
        <f>INDEX('Site 18'!$J$13:$J$172,MATCH('- MASTER -'!B286,'Site 18'!$B$13:$B$172,0))</f>
        <v>#N/A</v>
      </c>
      <c r="I286" s="218" t="e">
        <f t="shared" si="11"/>
        <v>#N/A</v>
      </c>
    </row>
    <row r="287" spans="1:9" ht="35.1" hidden="1" customHeight="1">
      <c r="A287" s="319">
        <v>3</v>
      </c>
      <c r="B287" s="219">
        <f>+'Site 18'!$B$21</f>
        <v>0</v>
      </c>
      <c r="C287" s="220" t="str">
        <f>+'Site 18'!$C$11</f>
        <v>Site 18</v>
      </c>
      <c r="D287" s="421" t="e">
        <f>INDEX('Site 18'!$C$13:$C$172,MATCH('- MASTER -'!B287,'Site 18'!$B$13:$B$172,0))</f>
        <v>#N/A</v>
      </c>
      <c r="E287" s="220" t="s">
        <v>17</v>
      </c>
      <c r="F287" s="418" t="e">
        <f>INDEX('Site 18'!$I$13:$I$172,(MATCH('- MASTER -'!B287,'Site 18'!$B$13:$B$172,0)))</f>
        <v>#N/A</v>
      </c>
      <c r="G287" s="389"/>
      <c r="H287" s="214" t="e">
        <f>INDEX('Site 18'!$J$13:$J$172,MATCH('- MASTER -'!B287,'Site 18'!$B$13:$B$172,0))</f>
        <v>#N/A</v>
      </c>
      <c r="I287" s="218" t="e">
        <f t="shared" si="11"/>
        <v>#N/A</v>
      </c>
    </row>
    <row r="288" spans="1:9" ht="35.1" hidden="1" customHeight="1">
      <c r="A288" s="319">
        <v>4</v>
      </c>
      <c r="B288" s="219">
        <f>+'Site 18'!$B$25</f>
        <v>0</v>
      </c>
      <c r="C288" s="220" t="str">
        <f>+'Site 18'!$C$11</f>
        <v>Site 18</v>
      </c>
      <c r="D288" s="421" t="e">
        <f>INDEX('Site 18'!$C$13:$C$172,MATCH('- MASTER -'!B288,'Site 18'!$B$13:$B$172,0))</f>
        <v>#N/A</v>
      </c>
      <c r="E288" s="220" t="s">
        <v>17</v>
      </c>
      <c r="F288" s="418" t="e">
        <f>INDEX('Site 18'!$I$13:$I$172,(MATCH('- MASTER -'!B288,'Site 18'!$B$13:$B$172,0)))</f>
        <v>#N/A</v>
      </c>
      <c r="G288" s="389"/>
      <c r="H288" s="214" t="e">
        <f>INDEX('Site 18'!$J$13:$J$172,MATCH('- MASTER -'!B288,'Site 18'!$B$13:$B$172,0))</f>
        <v>#N/A</v>
      </c>
      <c r="I288" s="218" t="e">
        <f t="shared" si="11"/>
        <v>#N/A</v>
      </c>
    </row>
    <row r="289" spans="1:9" ht="35.1" hidden="1" customHeight="1">
      <c r="A289" s="319">
        <v>5</v>
      </c>
      <c r="B289" s="219">
        <f>+'Site 18'!$B$29</f>
        <v>0</v>
      </c>
      <c r="C289" s="220" t="str">
        <f>+'Site 18'!$C$11</f>
        <v>Site 18</v>
      </c>
      <c r="D289" s="421" t="e">
        <f>INDEX('Site 18'!$C$13:$C$172,MATCH('- MASTER -'!B289,'Site 18'!$B$13:$B$172,0))</f>
        <v>#N/A</v>
      </c>
      <c r="E289" s="220" t="s">
        <v>17</v>
      </c>
      <c r="F289" s="418" t="e">
        <f>INDEX('Site 18'!$I$13:$I$172,(MATCH('- MASTER -'!B289,'Site 18'!$B$13:$B$172,0)))</f>
        <v>#N/A</v>
      </c>
      <c r="G289" s="389"/>
      <c r="H289" s="214" t="e">
        <f>INDEX('Site 18'!$J$13:$J$172,MATCH('- MASTER -'!B289,'Site 18'!$B$13:$B$172,0))</f>
        <v>#N/A</v>
      </c>
      <c r="I289" s="218" t="e">
        <f t="shared" si="11"/>
        <v>#N/A</v>
      </c>
    </row>
    <row r="290" spans="1:9" ht="35.1" hidden="1" customHeight="1">
      <c r="A290" s="319">
        <v>6</v>
      </c>
      <c r="B290" s="219">
        <f>+'Site 18'!$B$33</f>
        <v>0</v>
      </c>
      <c r="C290" s="220" t="str">
        <f>+'Site 18'!$C$11</f>
        <v>Site 18</v>
      </c>
      <c r="D290" s="421" t="e">
        <f>INDEX('Site 18'!$C$13:$C$172,MATCH('- MASTER -'!B290,'Site 18'!$B$13:$B$172,0))</f>
        <v>#N/A</v>
      </c>
      <c r="E290" s="220" t="s">
        <v>17</v>
      </c>
      <c r="F290" s="418" t="e">
        <f>INDEX('Site 18'!$I$13:$I$172,(MATCH('- MASTER -'!B290,'Site 18'!$B$13:$B$172,0)))</f>
        <v>#N/A</v>
      </c>
      <c r="G290" s="389"/>
      <c r="H290" s="214" t="e">
        <f>INDEX('Site 18'!$J$13:$J$172,MATCH('- MASTER -'!B290,'Site 18'!$B$13:$B$172,0))</f>
        <v>#N/A</v>
      </c>
      <c r="I290" s="218" t="e">
        <f t="shared" si="11"/>
        <v>#N/A</v>
      </c>
    </row>
    <row r="291" spans="1:9" ht="35.1" hidden="1" customHeight="1">
      <c r="A291" s="319">
        <v>7</v>
      </c>
      <c r="B291" s="219">
        <f>+'Site 18'!$B$37</f>
        <v>0</v>
      </c>
      <c r="C291" s="220" t="str">
        <f>+'Site 18'!$C$11</f>
        <v>Site 18</v>
      </c>
      <c r="D291" s="421" t="e">
        <f>INDEX('Site 18'!$C$13:$C$172,MATCH('- MASTER -'!B291,'Site 18'!$B$13:$B$172,0))</f>
        <v>#N/A</v>
      </c>
      <c r="E291" s="220" t="s">
        <v>17</v>
      </c>
      <c r="F291" s="418" t="e">
        <f>INDEX('Site 18'!$I$13:$I$172,(MATCH('- MASTER -'!B291,'Site 18'!$B$13:$B$172,0)))</f>
        <v>#N/A</v>
      </c>
      <c r="G291" s="389"/>
      <c r="H291" s="214" t="e">
        <f>INDEX('Site 18'!$J$13:$J$172,MATCH('- MASTER -'!B291,'Site 18'!$B$13:$B$172,0))</f>
        <v>#N/A</v>
      </c>
      <c r="I291" s="218" t="e">
        <f t="shared" si="11"/>
        <v>#N/A</v>
      </c>
    </row>
    <row r="292" spans="1:9" ht="35.1" hidden="1" customHeight="1">
      <c r="A292" s="319">
        <v>8</v>
      </c>
      <c r="B292" s="219">
        <f>+'Site 18'!$B$41</f>
        <v>0</v>
      </c>
      <c r="C292" s="220" t="str">
        <f>+'Site 18'!$C$11</f>
        <v>Site 18</v>
      </c>
      <c r="D292" s="421" t="e">
        <f>INDEX('Site 18'!$C$13:$C$172,MATCH('- MASTER -'!B292,'Site 18'!$B$13:$B$172,0))</f>
        <v>#N/A</v>
      </c>
      <c r="E292" s="220" t="s">
        <v>17</v>
      </c>
      <c r="F292" s="418" t="e">
        <f>INDEX('Site 18'!$I$13:$I$172,(MATCH('- MASTER -'!B292,'Site 18'!$B$13:$B$172,0)))</f>
        <v>#N/A</v>
      </c>
      <c r="G292" s="389"/>
      <c r="H292" s="214" t="e">
        <f>INDEX('Site 18'!$J$13:$J$172,MATCH('- MASTER -'!B292,'Site 18'!$B$13:$B$172,0))</f>
        <v>#N/A</v>
      </c>
      <c r="I292" s="218" t="e">
        <f t="shared" si="11"/>
        <v>#N/A</v>
      </c>
    </row>
    <row r="293" spans="1:9" ht="35.1" hidden="1" customHeight="1">
      <c r="A293" s="319">
        <v>9</v>
      </c>
      <c r="B293" s="219">
        <f>+'Site 18'!$B$45</f>
        <v>0</v>
      </c>
      <c r="C293" s="220" t="str">
        <f>+'Site 18'!$C$11</f>
        <v>Site 18</v>
      </c>
      <c r="D293" s="421" t="e">
        <f>INDEX('Site 18'!$C$13:$C$172,MATCH('- MASTER -'!B293,'Site 18'!$B$13:$B$172,0))</f>
        <v>#N/A</v>
      </c>
      <c r="E293" s="220" t="s">
        <v>17</v>
      </c>
      <c r="F293" s="418" t="e">
        <f>INDEX('Site 18'!$I$13:$I$172,(MATCH('- MASTER -'!B293,'Site 18'!$B$13:$B$172,0)))</f>
        <v>#N/A</v>
      </c>
      <c r="G293" s="389"/>
      <c r="H293" s="214" t="e">
        <f>INDEX('Site 18'!$J$13:$J$172,MATCH('- MASTER -'!B293,'Site 18'!$B$13:$B$172,0))</f>
        <v>#N/A</v>
      </c>
      <c r="I293" s="218" t="e">
        <f t="shared" si="11"/>
        <v>#N/A</v>
      </c>
    </row>
    <row r="294" spans="1:9" ht="35.1" hidden="1" customHeight="1">
      <c r="A294" s="319">
        <v>10</v>
      </c>
      <c r="B294" s="219">
        <f>+'Site 18'!$B$49</f>
        <v>0</v>
      </c>
      <c r="C294" s="220" t="str">
        <f>+'Site 18'!$C$11</f>
        <v>Site 18</v>
      </c>
      <c r="D294" s="421" t="e">
        <f>INDEX('Site 18'!$C$13:$C$172,MATCH('- MASTER -'!B294,'Site 18'!$B$13:$B$172,0))</f>
        <v>#N/A</v>
      </c>
      <c r="E294" s="220" t="s">
        <v>17</v>
      </c>
      <c r="F294" s="418" t="e">
        <f>INDEX('Site 18'!$I$13:$I$172,(MATCH('- MASTER -'!B294,'Site 18'!$B$13:$B$172,0)))</f>
        <v>#N/A</v>
      </c>
      <c r="G294" s="389"/>
      <c r="H294" s="214" t="e">
        <f>INDEX('Site 18'!$J$13:$J$172,MATCH('- MASTER -'!B294,'Site 18'!$B$13:$B$172,0))</f>
        <v>#N/A</v>
      </c>
      <c r="I294" s="218" t="e">
        <f t="shared" si="11"/>
        <v>#N/A</v>
      </c>
    </row>
    <row r="295" spans="1:9" ht="35.1" hidden="1" customHeight="1">
      <c r="A295" s="319">
        <v>11</v>
      </c>
      <c r="B295" s="219">
        <f>+'Site 18'!$B$53</f>
        <v>0</v>
      </c>
      <c r="C295" s="220" t="str">
        <f>+'Site 18'!$C$11</f>
        <v>Site 18</v>
      </c>
      <c r="D295" s="421" t="e">
        <f>INDEX('Site 18'!$C$13:$C$172,MATCH('- MASTER -'!B295,'Site 18'!$B$13:$B$172,0))</f>
        <v>#N/A</v>
      </c>
      <c r="E295" s="220" t="s">
        <v>17</v>
      </c>
      <c r="F295" s="418" t="e">
        <f>INDEX('Site 18'!$I$13:$I$172,(MATCH('- MASTER -'!B295,'Site 18'!$B$13:$B$172,0)))</f>
        <v>#N/A</v>
      </c>
      <c r="G295" s="389"/>
      <c r="H295" s="214" t="e">
        <f>INDEX('Site 18'!$J$13:$J$172,MATCH('- MASTER -'!B295,'Site 18'!$B$13:$B$172,0))</f>
        <v>#N/A</v>
      </c>
      <c r="I295" s="218" t="e">
        <f t="shared" si="11"/>
        <v>#N/A</v>
      </c>
    </row>
    <row r="296" spans="1:9" ht="35.1" hidden="1" customHeight="1">
      <c r="A296" s="319">
        <v>12</v>
      </c>
      <c r="B296" s="219">
        <f>+'Site 18'!$B$57</f>
        <v>0</v>
      </c>
      <c r="C296" s="220" t="str">
        <f>+'Site 18'!$C$11</f>
        <v>Site 18</v>
      </c>
      <c r="D296" s="421" t="e">
        <f>INDEX('Site 18'!$C$13:$C$172,MATCH('- MASTER -'!B296,'Site 18'!$B$13:$B$172,0))</f>
        <v>#N/A</v>
      </c>
      <c r="E296" s="220" t="s">
        <v>17</v>
      </c>
      <c r="F296" s="418" t="e">
        <f>INDEX('Site 18'!$I$13:$I$172,(MATCH('- MASTER -'!B296,'Site 18'!$B$13:$B$172,0)))</f>
        <v>#N/A</v>
      </c>
      <c r="G296" s="389"/>
      <c r="H296" s="214" t="e">
        <f>INDEX('Site 18'!$J$13:$J$172,MATCH('- MASTER -'!B296,'Site 18'!$B$13:$B$172,0))</f>
        <v>#N/A</v>
      </c>
      <c r="I296" s="218" t="e">
        <f t="shared" si="11"/>
        <v>#N/A</v>
      </c>
    </row>
    <row r="297" spans="1:9" ht="35.1" hidden="1" customHeight="1">
      <c r="A297" s="319">
        <v>13</v>
      </c>
      <c r="B297" s="219">
        <f>+'Site 18'!$B$61</f>
        <v>0</v>
      </c>
      <c r="C297" s="220" t="str">
        <f>+'Site 18'!$C$11</f>
        <v>Site 18</v>
      </c>
      <c r="D297" s="421" t="e">
        <f>INDEX('Site 18'!$C$13:$C$172,MATCH('- MASTER -'!B297,'Site 18'!$B$13:$B$172,0))</f>
        <v>#N/A</v>
      </c>
      <c r="E297" s="220" t="s">
        <v>17</v>
      </c>
      <c r="F297" s="418" t="e">
        <f>INDEX('Site 18'!$I$13:$I$172,(MATCH('- MASTER -'!B297,'Site 18'!$B$13:$B$172,0)))</f>
        <v>#N/A</v>
      </c>
      <c r="G297" s="389"/>
      <c r="H297" s="214" t="e">
        <f>INDEX('Site 18'!$J$13:$J$172,MATCH('- MASTER -'!B297,'Site 18'!$B$13:$B$172,0))</f>
        <v>#N/A</v>
      </c>
      <c r="I297" s="218" t="e">
        <f t="shared" si="11"/>
        <v>#N/A</v>
      </c>
    </row>
    <row r="298" spans="1:9" ht="35.1" hidden="1" customHeight="1">
      <c r="A298" s="319">
        <v>14</v>
      </c>
      <c r="B298" s="219">
        <f>+'Site 18'!$B$65</f>
        <v>0</v>
      </c>
      <c r="C298" s="220" t="str">
        <f>+'Site 18'!$C$11</f>
        <v>Site 18</v>
      </c>
      <c r="D298" s="421" t="e">
        <f>INDEX('Site 18'!$C$13:$C$172,MATCH('- MASTER -'!B298,'Site 18'!$B$13:$B$172,0))</f>
        <v>#N/A</v>
      </c>
      <c r="E298" s="220" t="s">
        <v>17</v>
      </c>
      <c r="F298" s="418" t="e">
        <f>INDEX('Site 18'!$I$13:$I$172,(MATCH('- MASTER -'!B298,'Site 18'!$B$13:$B$172,0)))</f>
        <v>#N/A</v>
      </c>
      <c r="G298" s="389"/>
      <c r="H298" s="214" t="e">
        <f>INDEX('Site 18'!$J$13:$J$172,MATCH('- MASTER -'!B298,'Site 18'!$B$13:$B$172,0))</f>
        <v>#N/A</v>
      </c>
      <c r="I298" s="218" t="e">
        <f t="shared" si="11"/>
        <v>#N/A</v>
      </c>
    </row>
    <row r="299" spans="1:9" ht="35.1" hidden="1" customHeight="1">
      <c r="A299" s="319">
        <v>15</v>
      </c>
      <c r="B299" s="219">
        <f>+'Site 18'!$B$69</f>
        <v>0</v>
      </c>
      <c r="C299" s="220" t="str">
        <f>+'Site 18'!$C$11</f>
        <v>Site 18</v>
      </c>
      <c r="D299" s="421" t="e">
        <f>INDEX('Site 18'!$C$13:$C$172,MATCH('- MASTER -'!B299,'Site 18'!$B$13:$B$172,0))</f>
        <v>#N/A</v>
      </c>
      <c r="E299" s="220" t="s">
        <v>17</v>
      </c>
      <c r="F299" s="418" t="e">
        <f>INDEX('Site 18'!$I$13:$I$172,(MATCH('- MASTER -'!B299,'Site 18'!$B$13:$B$172,0)))</f>
        <v>#N/A</v>
      </c>
      <c r="G299" s="389"/>
      <c r="H299" s="214" t="e">
        <f>INDEX('Site 18'!$J$13:$J$172,MATCH('- MASTER -'!B299,'Site 18'!$B$13:$B$172,0))</f>
        <v>#N/A</v>
      </c>
      <c r="I299" s="218" t="e">
        <f t="shared" si="11"/>
        <v>#N/A</v>
      </c>
    </row>
    <row r="300" spans="1:9" ht="35.1" hidden="1" customHeight="1">
      <c r="A300" s="319"/>
      <c r="B300" s="219"/>
      <c r="C300" s="220"/>
      <c r="D300" s="421"/>
      <c r="E300" s="220" t="s">
        <v>17</v>
      </c>
      <c r="F300" s="317"/>
      <c r="G300" s="389"/>
      <c r="H300" s="214"/>
      <c r="I300" s="218">
        <f t="shared" si="11"/>
        <v>0</v>
      </c>
    </row>
    <row r="301" spans="1:9" ht="35.1" hidden="1" customHeight="1">
      <c r="A301" s="319">
        <v>1</v>
      </c>
      <c r="B301" s="219">
        <f>+'Site 19'!$B$13</f>
        <v>0</v>
      </c>
      <c r="C301" s="315" t="str">
        <f>+'Site 19'!$C$11</f>
        <v>Site 19</v>
      </c>
      <c r="D301" s="421" t="e">
        <f>INDEX('Site 19'!$C$13:$C$172,MATCH('- MASTER -'!B301,'Site 19'!$B$13:$B$172,0))</f>
        <v>#N/A</v>
      </c>
      <c r="E301" s="220" t="s">
        <v>17</v>
      </c>
      <c r="F301" s="418" t="e">
        <f>INDEX('Site 19'!$I$13:$I$172,(MATCH('- MASTER -'!B301,'Site 19'!$B$13:$B$172,0)))</f>
        <v>#N/A</v>
      </c>
      <c r="G301" s="389"/>
      <c r="H301" s="214" t="e">
        <f>INDEX('Site 19'!$J$13:$J$172,MATCH('- MASTER -'!B301,'Site 19'!$B$13:$B$172,0))</f>
        <v>#N/A</v>
      </c>
      <c r="I301" s="218" t="e">
        <f t="shared" si="11"/>
        <v>#N/A</v>
      </c>
    </row>
    <row r="302" spans="1:9" ht="35.1" hidden="1" customHeight="1">
      <c r="A302" s="319">
        <v>2</v>
      </c>
      <c r="B302" s="219">
        <f>+'Site 19'!$B$17</f>
        <v>0</v>
      </c>
      <c r="C302" s="220" t="str">
        <f>+'Site 19'!$C$11</f>
        <v>Site 19</v>
      </c>
      <c r="D302" s="421" t="e">
        <f>INDEX('Site 19'!$C$13:$C$172,MATCH('- MASTER -'!B302,'Site 19'!$B$13:$B$172,0))</f>
        <v>#N/A</v>
      </c>
      <c r="E302" s="220" t="s">
        <v>17</v>
      </c>
      <c r="F302" s="418" t="e">
        <f>INDEX('Site 19'!$I$13:$I$172,(MATCH('- MASTER -'!B302,'Site 19'!$B$13:$B$172,0)))</f>
        <v>#N/A</v>
      </c>
      <c r="G302" s="389"/>
      <c r="H302" s="214" t="e">
        <f>INDEX('Site 19'!$J$13:$J$172,MATCH('- MASTER -'!B302,'Site 19'!$B$13:$B$172,0))</f>
        <v>#N/A</v>
      </c>
      <c r="I302" s="218" t="e">
        <f t="shared" si="11"/>
        <v>#N/A</v>
      </c>
    </row>
    <row r="303" spans="1:9" ht="35.1" hidden="1" customHeight="1">
      <c r="A303" s="319">
        <v>3</v>
      </c>
      <c r="B303" s="219">
        <f>+'Site 19'!$B$21</f>
        <v>0</v>
      </c>
      <c r="C303" s="220" t="str">
        <f>+'Site 19'!$C$11</f>
        <v>Site 19</v>
      </c>
      <c r="D303" s="421" t="e">
        <f>INDEX('Site 19'!$C$13:$C$172,MATCH('- MASTER -'!B303,'Site 19'!$B$13:$B$172,0))</f>
        <v>#N/A</v>
      </c>
      <c r="E303" s="220" t="s">
        <v>17</v>
      </c>
      <c r="F303" s="418" t="e">
        <f>INDEX('Site 19'!$I$13:$I$172,(MATCH('- MASTER -'!B303,'Site 19'!$B$13:$B$172,0)))</f>
        <v>#N/A</v>
      </c>
      <c r="G303" s="389"/>
      <c r="H303" s="214" t="e">
        <f>INDEX('Site 19'!$J$13:$J$172,MATCH('- MASTER -'!B303,'Site 19'!$B$13:$B$172,0))</f>
        <v>#N/A</v>
      </c>
      <c r="I303" s="218" t="e">
        <f t="shared" si="11"/>
        <v>#N/A</v>
      </c>
    </row>
    <row r="304" spans="1:9" ht="35.1" hidden="1" customHeight="1">
      <c r="A304" s="319">
        <v>4</v>
      </c>
      <c r="B304" s="219">
        <f>+'Site 19'!$B$25</f>
        <v>0</v>
      </c>
      <c r="C304" s="220" t="str">
        <f>+'Site 19'!$C$11</f>
        <v>Site 19</v>
      </c>
      <c r="D304" s="421" t="e">
        <f>INDEX('Site 19'!$C$13:$C$172,MATCH('- MASTER -'!B304,'Site 19'!$B$13:$B$172,0))</f>
        <v>#N/A</v>
      </c>
      <c r="E304" s="220" t="s">
        <v>17</v>
      </c>
      <c r="F304" s="418" t="e">
        <f>INDEX('Site 19'!$I$13:$I$172,(MATCH('- MASTER -'!B304,'Site 19'!$B$13:$B$172,0)))</f>
        <v>#N/A</v>
      </c>
      <c r="G304" s="389"/>
      <c r="H304" s="214" t="e">
        <f>INDEX('Site 19'!$J$13:$J$172,MATCH('- MASTER -'!B304,'Site 19'!$B$13:$B$172,0))</f>
        <v>#N/A</v>
      </c>
      <c r="I304" s="218" t="e">
        <f t="shared" si="11"/>
        <v>#N/A</v>
      </c>
    </row>
    <row r="305" spans="1:9" ht="35.1" hidden="1" customHeight="1">
      <c r="A305" s="319">
        <v>5</v>
      </c>
      <c r="B305" s="219">
        <f>+'Site 19'!$B$29</f>
        <v>0</v>
      </c>
      <c r="C305" s="220" t="str">
        <f>+'Site 19'!$C$11</f>
        <v>Site 19</v>
      </c>
      <c r="D305" s="421" t="e">
        <f>INDEX('Site 19'!$C$13:$C$172,MATCH('- MASTER -'!B305,'Site 19'!$B$13:$B$172,0))</f>
        <v>#N/A</v>
      </c>
      <c r="E305" s="220" t="s">
        <v>17</v>
      </c>
      <c r="F305" s="418" t="e">
        <f>INDEX('Site 19'!$I$13:$I$172,(MATCH('- MASTER -'!B305,'Site 19'!$B$13:$B$172,0)))</f>
        <v>#N/A</v>
      </c>
      <c r="G305" s="389"/>
      <c r="H305" s="214" t="e">
        <f>INDEX('Site 19'!$J$13:$J$172,MATCH('- MASTER -'!B305,'Site 19'!$B$13:$B$172,0))</f>
        <v>#N/A</v>
      </c>
      <c r="I305" s="218" t="e">
        <f t="shared" si="11"/>
        <v>#N/A</v>
      </c>
    </row>
    <row r="306" spans="1:9" ht="35.1" hidden="1" customHeight="1">
      <c r="A306" s="319">
        <v>6</v>
      </c>
      <c r="B306" s="219">
        <f>+'Site 19'!$B$33</f>
        <v>0</v>
      </c>
      <c r="C306" s="220" t="str">
        <f>+'Site 19'!$C$11</f>
        <v>Site 19</v>
      </c>
      <c r="D306" s="421" t="e">
        <f>INDEX('Site 19'!$C$13:$C$172,MATCH('- MASTER -'!B306,'Site 19'!$B$13:$B$172,0))</f>
        <v>#N/A</v>
      </c>
      <c r="E306" s="220" t="s">
        <v>17</v>
      </c>
      <c r="F306" s="418" t="e">
        <f>INDEX('Site 19'!$I$13:$I$172,(MATCH('- MASTER -'!B306,'Site 19'!$B$13:$B$172,0)))</f>
        <v>#N/A</v>
      </c>
      <c r="G306" s="389"/>
      <c r="H306" s="214" t="e">
        <f>INDEX('Site 19'!$J$13:$J$172,MATCH('- MASTER -'!B306,'Site 19'!$B$13:$B$172,0))</f>
        <v>#N/A</v>
      </c>
      <c r="I306" s="218" t="e">
        <f t="shared" si="11"/>
        <v>#N/A</v>
      </c>
    </row>
    <row r="307" spans="1:9" ht="35.1" hidden="1" customHeight="1">
      <c r="A307" s="319">
        <v>7</v>
      </c>
      <c r="B307" s="219">
        <f>+'Site 19'!$B$37</f>
        <v>0</v>
      </c>
      <c r="C307" s="220" t="str">
        <f>+'Site 19'!$C$11</f>
        <v>Site 19</v>
      </c>
      <c r="D307" s="421" t="e">
        <f>INDEX('Site 19'!$C$13:$C$172,MATCH('- MASTER -'!B307,'Site 19'!$B$13:$B$172,0))</f>
        <v>#N/A</v>
      </c>
      <c r="E307" s="220" t="s">
        <v>17</v>
      </c>
      <c r="F307" s="418" t="e">
        <f>INDEX('Site 19'!$I$13:$I$172,(MATCH('- MASTER -'!B307,'Site 19'!$B$13:$B$172,0)))</f>
        <v>#N/A</v>
      </c>
      <c r="G307" s="389"/>
      <c r="H307" s="214" t="e">
        <f>INDEX('Site 19'!$J$13:$J$172,MATCH('- MASTER -'!B307,'Site 19'!$B$13:$B$172,0))</f>
        <v>#N/A</v>
      </c>
      <c r="I307" s="218" t="e">
        <f t="shared" si="11"/>
        <v>#N/A</v>
      </c>
    </row>
    <row r="308" spans="1:9" ht="35.1" hidden="1" customHeight="1">
      <c r="A308" s="319">
        <v>8</v>
      </c>
      <c r="B308" s="219">
        <f>+'Site 19'!$B$41</f>
        <v>0</v>
      </c>
      <c r="C308" s="220" t="str">
        <f>+'Site 19'!$C$11</f>
        <v>Site 19</v>
      </c>
      <c r="D308" s="421" t="e">
        <f>INDEX('Site 19'!$C$13:$C$172,MATCH('- MASTER -'!B308,'Site 19'!$B$13:$B$172,0))</f>
        <v>#N/A</v>
      </c>
      <c r="E308" s="220" t="s">
        <v>17</v>
      </c>
      <c r="F308" s="418" t="e">
        <f>INDEX('Site 19'!$I$13:$I$172,(MATCH('- MASTER -'!B308,'Site 19'!$B$13:$B$172,0)))</f>
        <v>#N/A</v>
      </c>
      <c r="G308" s="389"/>
      <c r="H308" s="214" t="e">
        <f>INDEX('Site 19'!$J$13:$J$172,MATCH('- MASTER -'!B308,'Site 19'!$B$13:$B$172,0))</f>
        <v>#N/A</v>
      </c>
      <c r="I308" s="218" t="e">
        <f t="shared" si="11"/>
        <v>#N/A</v>
      </c>
    </row>
    <row r="309" spans="1:9" ht="35.1" hidden="1" customHeight="1">
      <c r="A309" s="319">
        <v>9</v>
      </c>
      <c r="B309" s="219">
        <f>+'Site 19'!$B$45</f>
        <v>0</v>
      </c>
      <c r="C309" s="220" t="str">
        <f>+'Site 19'!$C$11</f>
        <v>Site 19</v>
      </c>
      <c r="D309" s="421" t="e">
        <f>INDEX('Site 19'!$C$13:$C$172,MATCH('- MASTER -'!B309,'Site 19'!$B$13:$B$172,0))</f>
        <v>#N/A</v>
      </c>
      <c r="E309" s="220" t="s">
        <v>17</v>
      </c>
      <c r="F309" s="418" t="e">
        <f>INDEX('Site 19'!$I$13:$I$172,(MATCH('- MASTER -'!B309,'Site 19'!$B$13:$B$172,0)))</f>
        <v>#N/A</v>
      </c>
      <c r="G309" s="389"/>
      <c r="H309" s="214" t="e">
        <f>INDEX('Site 19'!$J$13:$J$172,MATCH('- MASTER -'!B309,'Site 19'!$B$13:$B$172,0))</f>
        <v>#N/A</v>
      </c>
      <c r="I309" s="218" t="e">
        <f t="shared" si="11"/>
        <v>#N/A</v>
      </c>
    </row>
    <row r="310" spans="1:9" ht="35.1" hidden="1" customHeight="1">
      <c r="A310" s="319">
        <v>10</v>
      </c>
      <c r="B310" s="219">
        <f>+'Site 19'!$B$49</f>
        <v>0</v>
      </c>
      <c r="C310" s="220" t="str">
        <f>+'Site 19'!$C$11</f>
        <v>Site 19</v>
      </c>
      <c r="D310" s="421" t="e">
        <f>INDEX('Site 19'!$C$13:$C$172,MATCH('- MASTER -'!B310,'Site 19'!$B$13:$B$172,0))</f>
        <v>#N/A</v>
      </c>
      <c r="E310" s="220" t="s">
        <v>17</v>
      </c>
      <c r="F310" s="418" t="e">
        <f>INDEX('Site 19'!$I$13:$I$172,(MATCH('- MASTER -'!B310,'Site 19'!$B$13:$B$172,0)))</f>
        <v>#N/A</v>
      </c>
      <c r="G310" s="389"/>
      <c r="H310" s="214" t="e">
        <f>INDEX('Site 19'!$J$13:$J$172,MATCH('- MASTER -'!B310,'Site 19'!$B$13:$B$172,0))</f>
        <v>#N/A</v>
      </c>
      <c r="I310" s="218" t="e">
        <f t="shared" si="11"/>
        <v>#N/A</v>
      </c>
    </row>
    <row r="311" spans="1:9" ht="35.1" hidden="1" customHeight="1">
      <c r="A311" s="319">
        <v>11</v>
      </c>
      <c r="B311" s="219">
        <f>+'Site 19'!$B$53</f>
        <v>0</v>
      </c>
      <c r="C311" s="220" t="str">
        <f>+'Site 19'!$C$11</f>
        <v>Site 19</v>
      </c>
      <c r="D311" s="421" t="e">
        <f>INDEX('Site 19'!$C$13:$C$172,MATCH('- MASTER -'!B311,'Site 19'!$B$13:$B$172,0))</f>
        <v>#N/A</v>
      </c>
      <c r="E311" s="220" t="s">
        <v>17</v>
      </c>
      <c r="F311" s="418" t="e">
        <f>INDEX('Site 19'!$I$13:$I$172,(MATCH('- MASTER -'!B311,'Site 19'!$B$13:$B$172,0)))</f>
        <v>#N/A</v>
      </c>
      <c r="G311" s="389"/>
      <c r="H311" s="214" t="e">
        <f>INDEX('Site 19'!$J$13:$J$172,MATCH('- MASTER -'!B311,'Site 19'!$B$13:$B$172,0))</f>
        <v>#N/A</v>
      </c>
      <c r="I311" s="218" t="e">
        <f t="shared" ref="I311:I315" si="14">ROUND(H311,0)</f>
        <v>#N/A</v>
      </c>
    </row>
    <row r="312" spans="1:9" ht="35.1" hidden="1" customHeight="1">
      <c r="A312" s="319">
        <v>12</v>
      </c>
      <c r="B312" s="219">
        <f>+'Site 19'!$B$57</f>
        <v>0</v>
      </c>
      <c r="C312" s="220" t="str">
        <f>+'Site 19'!$C$11</f>
        <v>Site 19</v>
      </c>
      <c r="D312" s="421" t="e">
        <f>INDEX('Site 19'!$C$13:$C$172,MATCH('- MASTER -'!B312,'Site 19'!$B$13:$B$172,0))</f>
        <v>#N/A</v>
      </c>
      <c r="E312" s="220" t="s">
        <v>17</v>
      </c>
      <c r="F312" s="418" t="e">
        <f>INDEX('Site 19'!$I$13:$I$172,(MATCH('- MASTER -'!B312,'Site 19'!$B$13:$B$172,0)))</f>
        <v>#N/A</v>
      </c>
      <c r="G312" s="389"/>
      <c r="H312" s="214" t="e">
        <f>INDEX('Site 19'!$J$13:$J$172,MATCH('- MASTER -'!B312,'Site 19'!$B$13:$B$172,0))</f>
        <v>#N/A</v>
      </c>
      <c r="I312" s="218" t="e">
        <f t="shared" si="14"/>
        <v>#N/A</v>
      </c>
    </row>
    <row r="313" spans="1:9" ht="35.1" hidden="1" customHeight="1">
      <c r="A313" s="319">
        <v>13</v>
      </c>
      <c r="B313" s="219">
        <f>+'Site 19'!$B$61</f>
        <v>0</v>
      </c>
      <c r="C313" s="220" t="str">
        <f>+'Site 19'!$C$11</f>
        <v>Site 19</v>
      </c>
      <c r="D313" s="421" t="e">
        <f>INDEX('Site 19'!$C$13:$C$172,MATCH('- MASTER -'!B313,'Site 19'!$B$13:$B$172,0))</f>
        <v>#N/A</v>
      </c>
      <c r="E313" s="220" t="s">
        <v>17</v>
      </c>
      <c r="F313" s="418" t="e">
        <f>INDEX('Site 19'!$I$13:$I$172,(MATCH('- MASTER -'!B313,'Site 19'!$B$13:$B$172,0)))</f>
        <v>#N/A</v>
      </c>
      <c r="G313" s="389"/>
      <c r="H313" s="214" t="e">
        <f>INDEX('Site 19'!$J$13:$J$172,MATCH('- MASTER -'!B313,'Site 19'!$B$13:$B$172,0))</f>
        <v>#N/A</v>
      </c>
      <c r="I313" s="218" t="e">
        <f t="shared" si="14"/>
        <v>#N/A</v>
      </c>
    </row>
    <row r="314" spans="1:9" ht="35.1" hidden="1" customHeight="1">
      <c r="A314" s="319">
        <v>14</v>
      </c>
      <c r="B314" s="219">
        <f>+'Site 19'!$B$65</f>
        <v>0</v>
      </c>
      <c r="C314" s="220" t="str">
        <f>+'Site 19'!$C$11</f>
        <v>Site 19</v>
      </c>
      <c r="D314" s="421" t="e">
        <f>INDEX('Site 19'!$C$13:$C$172,MATCH('- MASTER -'!B314,'Site 19'!$B$13:$B$172,0))</f>
        <v>#N/A</v>
      </c>
      <c r="E314" s="220" t="s">
        <v>17</v>
      </c>
      <c r="F314" s="418" t="e">
        <f>INDEX('Site 19'!$I$13:$I$172,(MATCH('- MASTER -'!B314,'Site 19'!$B$13:$B$172,0)))</f>
        <v>#N/A</v>
      </c>
      <c r="G314" s="389"/>
      <c r="H314" s="214" t="e">
        <f>INDEX('Site 19'!$J$13:$J$172,MATCH('- MASTER -'!B314,'Site 19'!$B$13:$B$172,0))</f>
        <v>#N/A</v>
      </c>
      <c r="I314" s="218" t="e">
        <f t="shared" si="14"/>
        <v>#N/A</v>
      </c>
    </row>
    <row r="315" spans="1:9" ht="35.1" hidden="1" customHeight="1">
      <c r="A315" s="319">
        <v>15</v>
      </c>
      <c r="B315" s="219">
        <f>+'Site 19'!$B$69</f>
        <v>0</v>
      </c>
      <c r="C315" s="220" t="str">
        <f>+'Site 19'!$C$11</f>
        <v>Site 19</v>
      </c>
      <c r="D315" s="421" t="e">
        <f>INDEX('Site 19'!$C$13:$C$172,MATCH('- MASTER -'!B315,'Site 19'!$B$13:$B$172,0))</f>
        <v>#N/A</v>
      </c>
      <c r="E315" s="220" t="s">
        <v>17</v>
      </c>
      <c r="F315" s="418" t="e">
        <f>INDEX('Site 19'!$I$13:$I$172,(MATCH('- MASTER -'!B315,'Site 19'!$B$13:$B$172,0)))</f>
        <v>#N/A</v>
      </c>
      <c r="G315" s="389"/>
      <c r="H315" s="214" t="e">
        <f>INDEX('Site 19'!$J$13:$J$172,MATCH('- MASTER -'!B315,'Site 19'!$B$13:$B$172,0))</f>
        <v>#N/A</v>
      </c>
      <c r="I315" s="218" t="e">
        <f t="shared" si="14"/>
        <v>#N/A</v>
      </c>
    </row>
    <row r="316" spans="1:9" ht="35.1" hidden="1" customHeight="1">
      <c r="A316" s="319"/>
      <c r="B316" s="219"/>
      <c r="C316" s="220"/>
      <c r="D316" s="421"/>
      <c r="E316" s="220" t="s">
        <v>17</v>
      </c>
      <c r="F316" s="317"/>
      <c r="G316" s="316"/>
      <c r="H316" s="214"/>
      <c r="I316" s="218">
        <f t="shared" ref="I316:I397" si="15">ROUND(H316,0)</f>
        <v>0</v>
      </c>
    </row>
    <row r="317" spans="1:9" ht="35.1" hidden="1" customHeight="1">
      <c r="A317" s="319">
        <v>1</v>
      </c>
      <c r="B317" s="219">
        <f>+'Site 20'!$B$13</f>
        <v>0</v>
      </c>
      <c r="C317" s="315" t="str">
        <f>+'Site 20'!$C$11</f>
        <v>Site 20</v>
      </c>
      <c r="D317" s="421" t="e">
        <f>INDEX('Site 20'!$C$13:$C$172,MATCH('- MASTER -'!B317,'Site 20'!$B$13:$B$172,0))</f>
        <v>#N/A</v>
      </c>
      <c r="E317" s="220" t="s">
        <v>17</v>
      </c>
      <c r="F317" s="418" t="e">
        <f>INDEX('Site 20'!$I$13:$I$172,(MATCH('- MASTER -'!B317,'Site 20'!$B$13:$B$172,0)))</f>
        <v>#N/A</v>
      </c>
      <c r="G317" s="389"/>
      <c r="H317" s="214" t="e">
        <f>INDEX('Site 20'!$J$13:$J$172,MATCH('- MASTER -'!B317,'Site 20'!$B$13:$B$172,0))</f>
        <v>#N/A</v>
      </c>
      <c r="I317" s="218" t="e">
        <f t="shared" si="15"/>
        <v>#N/A</v>
      </c>
    </row>
    <row r="318" spans="1:9" ht="35.1" hidden="1" customHeight="1">
      <c r="A318" s="319">
        <v>2</v>
      </c>
      <c r="B318" s="219">
        <f>+'Site 20'!$B$17</f>
        <v>0</v>
      </c>
      <c r="C318" s="220" t="str">
        <f>+'Site 20'!$C$11</f>
        <v>Site 20</v>
      </c>
      <c r="D318" s="421" t="e">
        <f>INDEX('Site 20'!$C$13:$C$172,MATCH('- MASTER -'!B318,'Site 20'!$B$13:$B$172,0))</f>
        <v>#N/A</v>
      </c>
      <c r="E318" s="220" t="s">
        <v>17</v>
      </c>
      <c r="F318" s="418" t="e">
        <f>INDEX('Site 20'!$I$13:$I$172,(MATCH('- MASTER -'!B318,'Site 20'!$B$13:$B$172,0)))</f>
        <v>#N/A</v>
      </c>
      <c r="G318" s="389"/>
      <c r="H318" s="214" t="e">
        <f>INDEX('Site 20'!$J$13:$J$172,MATCH('- MASTER -'!B318,'Site 20'!$B$13:$B$172,0))</f>
        <v>#N/A</v>
      </c>
      <c r="I318" s="218" t="e">
        <f t="shared" si="15"/>
        <v>#N/A</v>
      </c>
    </row>
    <row r="319" spans="1:9" ht="35.1" hidden="1" customHeight="1">
      <c r="A319" s="319">
        <v>3</v>
      </c>
      <c r="B319" s="219">
        <f>+'Site 20'!$B$21</f>
        <v>0</v>
      </c>
      <c r="C319" s="220" t="str">
        <f>+'Site 20'!$C$11</f>
        <v>Site 20</v>
      </c>
      <c r="D319" s="421" t="e">
        <f>INDEX('Site 20'!$C$13:$C$172,MATCH('- MASTER -'!B319,'Site 20'!$B$13:$B$172,0))</f>
        <v>#N/A</v>
      </c>
      <c r="E319" s="220" t="s">
        <v>17</v>
      </c>
      <c r="F319" s="418" t="e">
        <f>INDEX('Site 20'!$I$13:$I$172,(MATCH('- MASTER -'!B319,'Site 20'!$B$13:$B$172,0)))</f>
        <v>#N/A</v>
      </c>
      <c r="G319" s="389"/>
      <c r="H319" s="214" t="e">
        <f>INDEX('Site 20'!$J$13:$J$172,MATCH('- MASTER -'!B319,'Site 20'!$B$13:$B$172,0))</f>
        <v>#N/A</v>
      </c>
      <c r="I319" s="218" t="e">
        <f t="shared" si="15"/>
        <v>#N/A</v>
      </c>
    </row>
    <row r="320" spans="1:9" ht="35.1" hidden="1" customHeight="1">
      <c r="A320" s="319">
        <v>4</v>
      </c>
      <c r="B320" s="219">
        <f>+'Site 20'!$B$25</f>
        <v>0</v>
      </c>
      <c r="C320" s="220" t="str">
        <f>+'Site 20'!$C$11</f>
        <v>Site 20</v>
      </c>
      <c r="D320" s="421" t="e">
        <f>INDEX('Site 20'!$C$13:$C$172,MATCH('- MASTER -'!B320,'Site 20'!$B$13:$B$172,0))</f>
        <v>#N/A</v>
      </c>
      <c r="E320" s="220" t="s">
        <v>17</v>
      </c>
      <c r="F320" s="418" t="e">
        <f>INDEX('Site 20'!$I$13:$I$172,(MATCH('- MASTER -'!B320,'Site 20'!$B$13:$B$172,0)))</f>
        <v>#N/A</v>
      </c>
      <c r="G320" s="389"/>
      <c r="H320" s="214" t="e">
        <f>INDEX('Site 20'!$J$13:$J$172,MATCH('- MASTER -'!B320,'Site 20'!$B$13:$B$172,0))</f>
        <v>#N/A</v>
      </c>
      <c r="I320" s="218" t="e">
        <f t="shared" si="15"/>
        <v>#N/A</v>
      </c>
    </row>
    <row r="321" spans="1:9" ht="35.1" hidden="1" customHeight="1">
      <c r="A321" s="319">
        <v>5</v>
      </c>
      <c r="B321" s="219">
        <f>+'Site 20'!$B$29</f>
        <v>0</v>
      </c>
      <c r="C321" s="220" t="str">
        <f>+'Site 20'!$C$11</f>
        <v>Site 20</v>
      </c>
      <c r="D321" s="421" t="e">
        <f>INDEX('Site 20'!$C$13:$C$172,MATCH('- MASTER -'!B321,'Site 20'!$B$13:$B$172,0))</f>
        <v>#N/A</v>
      </c>
      <c r="E321" s="220" t="s">
        <v>17</v>
      </c>
      <c r="F321" s="418" t="e">
        <f>INDEX('Site 20'!$I$13:$I$172,(MATCH('- MASTER -'!B321,'Site 20'!$B$13:$B$172,0)))</f>
        <v>#N/A</v>
      </c>
      <c r="G321" s="389"/>
      <c r="H321" s="214" t="e">
        <f>INDEX('Site 20'!$J$13:$J$172,MATCH('- MASTER -'!B321,'Site 20'!$B$13:$B$172,0))</f>
        <v>#N/A</v>
      </c>
      <c r="I321" s="218" t="e">
        <f t="shared" si="15"/>
        <v>#N/A</v>
      </c>
    </row>
    <row r="322" spans="1:9" ht="35.1" hidden="1" customHeight="1">
      <c r="A322" s="319">
        <v>6</v>
      </c>
      <c r="B322" s="219">
        <f>+'Site 20'!$B$33</f>
        <v>0</v>
      </c>
      <c r="C322" s="220" t="str">
        <f>+'Site 20'!$C$11</f>
        <v>Site 20</v>
      </c>
      <c r="D322" s="421" t="e">
        <f>INDEX('Site 20'!$C$13:$C$172,MATCH('- MASTER -'!B322,'Site 20'!$B$13:$B$172,0))</f>
        <v>#N/A</v>
      </c>
      <c r="E322" s="220" t="s">
        <v>17</v>
      </c>
      <c r="F322" s="418" t="e">
        <f>INDEX('Site 20'!$I$13:$I$172,(MATCH('- MASTER -'!B322,'Site 20'!$B$13:$B$172,0)))</f>
        <v>#N/A</v>
      </c>
      <c r="G322" s="389"/>
      <c r="H322" s="214" t="e">
        <f>INDEX('Site 20'!$J$13:$J$172,MATCH('- MASTER -'!B322,'Site 20'!$B$13:$B$172,0))</f>
        <v>#N/A</v>
      </c>
      <c r="I322" s="218" t="e">
        <f t="shared" si="15"/>
        <v>#N/A</v>
      </c>
    </row>
    <row r="323" spans="1:9" ht="35.1" hidden="1" customHeight="1">
      <c r="A323" s="319">
        <v>7</v>
      </c>
      <c r="B323" s="219">
        <f>+'Site 20'!$B$37</f>
        <v>0</v>
      </c>
      <c r="C323" s="220" t="str">
        <f>+'Site 20'!$C$11</f>
        <v>Site 20</v>
      </c>
      <c r="D323" s="421" t="e">
        <f>INDEX('Site 20'!$C$13:$C$172,MATCH('- MASTER -'!B323,'Site 20'!$B$13:$B$172,0))</f>
        <v>#N/A</v>
      </c>
      <c r="E323" s="220" t="s">
        <v>17</v>
      </c>
      <c r="F323" s="418" t="e">
        <f>INDEX('Site 20'!$I$13:$I$172,(MATCH('- MASTER -'!B323,'Site 20'!$B$13:$B$172,0)))</f>
        <v>#N/A</v>
      </c>
      <c r="G323" s="389"/>
      <c r="H323" s="214" t="e">
        <f>INDEX('Site 20'!$J$13:$J$172,MATCH('- MASTER -'!B323,'Site 20'!$B$13:$B$172,0))</f>
        <v>#N/A</v>
      </c>
      <c r="I323" s="218" t="e">
        <f t="shared" si="15"/>
        <v>#N/A</v>
      </c>
    </row>
    <row r="324" spans="1:9" ht="35.1" hidden="1" customHeight="1">
      <c r="A324" s="319">
        <v>8</v>
      </c>
      <c r="B324" s="219">
        <f>+'Site 20'!$B$41</f>
        <v>0</v>
      </c>
      <c r="C324" s="220" t="str">
        <f>+'Site 20'!$C$11</f>
        <v>Site 20</v>
      </c>
      <c r="D324" s="421" t="e">
        <f>INDEX('Site 20'!$C$13:$C$172,MATCH('- MASTER -'!B324,'Site 20'!$B$13:$B$172,0))</f>
        <v>#N/A</v>
      </c>
      <c r="E324" s="220" t="s">
        <v>17</v>
      </c>
      <c r="F324" s="418" t="e">
        <f>INDEX('Site 20'!$I$13:$I$172,(MATCH('- MASTER -'!B324,'Site 20'!$B$13:$B$172,0)))</f>
        <v>#N/A</v>
      </c>
      <c r="G324" s="389"/>
      <c r="H324" s="214" t="e">
        <f>INDEX('Site 20'!$J$13:$J$172,MATCH('- MASTER -'!B324,'Site 20'!$B$13:$B$172,0))</f>
        <v>#N/A</v>
      </c>
      <c r="I324" s="218" t="e">
        <f t="shared" si="15"/>
        <v>#N/A</v>
      </c>
    </row>
    <row r="325" spans="1:9" ht="35.1" hidden="1" customHeight="1">
      <c r="A325" s="319">
        <v>9</v>
      </c>
      <c r="B325" s="219">
        <f>+'Site 20'!$B$45</f>
        <v>0</v>
      </c>
      <c r="C325" s="220" t="str">
        <f>+'Site 20'!$C$11</f>
        <v>Site 20</v>
      </c>
      <c r="D325" s="421" t="e">
        <f>INDEX('Site 20'!$C$13:$C$172,MATCH('- MASTER -'!B325,'Site 20'!$B$13:$B$172,0))</f>
        <v>#N/A</v>
      </c>
      <c r="E325" s="220" t="s">
        <v>17</v>
      </c>
      <c r="F325" s="418" t="e">
        <f>INDEX('Site 20'!$I$13:$I$172,(MATCH('- MASTER -'!B325,'Site 20'!$B$13:$B$172,0)))</f>
        <v>#N/A</v>
      </c>
      <c r="G325" s="389"/>
      <c r="H325" s="214" t="e">
        <f>INDEX('Site 20'!$J$13:$J$172,MATCH('- MASTER -'!B325,'Site 20'!$B$13:$B$172,0))</f>
        <v>#N/A</v>
      </c>
      <c r="I325" s="218" t="e">
        <f t="shared" si="15"/>
        <v>#N/A</v>
      </c>
    </row>
    <row r="326" spans="1:9" ht="35.1" hidden="1" customHeight="1">
      <c r="A326" s="319">
        <v>10</v>
      </c>
      <c r="B326" s="219">
        <f>+'Site 20'!$B$49</f>
        <v>0</v>
      </c>
      <c r="C326" s="220" t="str">
        <f>+'Site 20'!$C$11</f>
        <v>Site 20</v>
      </c>
      <c r="D326" s="421" t="e">
        <f>INDEX('Site 20'!$C$13:$C$172,MATCH('- MASTER -'!B326,'Site 20'!$B$13:$B$172,0))</f>
        <v>#N/A</v>
      </c>
      <c r="E326" s="220" t="s">
        <v>17</v>
      </c>
      <c r="F326" s="418" t="e">
        <f>INDEX('Site 20'!$I$13:$I$172,(MATCH('- MASTER -'!B326,'Site 20'!$B$13:$B$172,0)))</f>
        <v>#N/A</v>
      </c>
      <c r="G326" s="389"/>
      <c r="H326" s="214" t="e">
        <f>INDEX('Site 20'!$J$13:$J$172,MATCH('- MASTER -'!B326,'Site 20'!$B$13:$B$172,0))</f>
        <v>#N/A</v>
      </c>
      <c r="I326" s="218" t="e">
        <f t="shared" si="15"/>
        <v>#N/A</v>
      </c>
    </row>
    <row r="327" spans="1:9" ht="35.1" hidden="1" customHeight="1">
      <c r="A327" s="319">
        <v>11</v>
      </c>
      <c r="B327" s="219">
        <f>+'Site 20'!$B$53</f>
        <v>0</v>
      </c>
      <c r="C327" s="220" t="str">
        <f>+'Site 20'!$C$11</f>
        <v>Site 20</v>
      </c>
      <c r="D327" s="421" t="e">
        <f>INDEX('Site 20'!$C$13:$C$172,MATCH('- MASTER -'!B327,'Site 20'!$B$13:$B$172,0))</f>
        <v>#N/A</v>
      </c>
      <c r="E327" s="220" t="s">
        <v>17</v>
      </c>
      <c r="F327" s="418" t="e">
        <f>INDEX('Site 20'!$I$13:$I$172,(MATCH('- MASTER -'!B327,'Site 20'!$B$13:$B$172,0)))</f>
        <v>#N/A</v>
      </c>
      <c r="G327" s="389"/>
      <c r="H327" s="214" t="e">
        <f>INDEX('Site 20'!$J$13:$J$172,MATCH('- MASTER -'!B327,'Site 20'!$B$13:$B$172,0))</f>
        <v>#N/A</v>
      </c>
      <c r="I327" s="218" t="e">
        <f t="shared" si="15"/>
        <v>#N/A</v>
      </c>
    </row>
    <row r="328" spans="1:9" ht="35.1" hidden="1" customHeight="1">
      <c r="A328" s="319">
        <v>12</v>
      </c>
      <c r="B328" s="219">
        <f>+'Site 20'!$B$57</f>
        <v>0</v>
      </c>
      <c r="C328" s="220" t="str">
        <f>+'Site 20'!$C$11</f>
        <v>Site 20</v>
      </c>
      <c r="D328" s="421" t="e">
        <f>INDEX('Site 20'!$C$13:$C$172,MATCH('- MASTER -'!B328,'Site 20'!$B$13:$B$172,0))</f>
        <v>#N/A</v>
      </c>
      <c r="E328" s="220" t="s">
        <v>17</v>
      </c>
      <c r="F328" s="418" t="e">
        <f>INDEX('Site 20'!$I$13:$I$172,(MATCH('- MASTER -'!B328,'Site 20'!$B$13:$B$172,0)))</f>
        <v>#N/A</v>
      </c>
      <c r="G328" s="389"/>
      <c r="H328" s="214" t="e">
        <f>INDEX('Site 20'!$J$13:$J$172,MATCH('- MASTER -'!B328,'Site 20'!$B$13:$B$172,0))</f>
        <v>#N/A</v>
      </c>
      <c r="I328" s="218" t="e">
        <f t="shared" si="15"/>
        <v>#N/A</v>
      </c>
    </row>
    <row r="329" spans="1:9" ht="35.1" hidden="1" customHeight="1">
      <c r="A329" s="319">
        <v>13</v>
      </c>
      <c r="B329" s="219">
        <f>+'Site 20'!$B$61</f>
        <v>0</v>
      </c>
      <c r="C329" s="220" t="str">
        <f>+'Site 20'!$C$11</f>
        <v>Site 20</v>
      </c>
      <c r="D329" s="421" t="e">
        <f>INDEX('Site 20'!$C$13:$C$172,MATCH('- MASTER -'!B329,'Site 20'!$B$13:$B$172,0))</f>
        <v>#N/A</v>
      </c>
      <c r="E329" s="220" t="s">
        <v>17</v>
      </c>
      <c r="F329" s="418" t="e">
        <f>INDEX('Site 20'!$I$13:$I$172,(MATCH('- MASTER -'!B329,'Site 20'!$B$13:$B$172,0)))</f>
        <v>#N/A</v>
      </c>
      <c r="G329" s="389"/>
      <c r="H329" s="214" t="e">
        <f>INDEX('Site 20'!$J$13:$J$172,MATCH('- MASTER -'!B329,'Site 20'!$B$13:$B$172,0))</f>
        <v>#N/A</v>
      </c>
      <c r="I329" s="218" t="e">
        <f t="shared" si="15"/>
        <v>#N/A</v>
      </c>
    </row>
    <row r="330" spans="1:9" ht="35.1" hidden="1" customHeight="1">
      <c r="A330" s="319">
        <v>14</v>
      </c>
      <c r="B330" s="219">
        <f>+'Site 20'!$B$65</f>
        <v>0</v>
      </c>
      <c r="C330" s="220" t="str">
        <f>+'Site 20'!$C$11</f>
        <v>Site 20</v>
      </c>
      <c r="D330" s="421" t="e">
        <f>INDEX('Site 20'!$C$13:$C$172,MATCH('- MASTER -'!B330,'Site 20'!$B$13:$B$172,0))</f>
        <v>#N/A</v>
      </c>
      <c r="E330" s="220" t="s">
        <v>17</v>
      </c>
      <c r="F330" s="418" t="e">
        <f>INDEX('Site 20'!$I$13:$I$172,(MATCH('- MASTER -'!B330,'Site 20'!$B$13:$B$172,0)))</f>
        <v>#N/A</v>
      </c>
      <c r="G330" s="389"/>
      <c r="H330" s="214" t="e">
        <f>INDEX('Site 20'!$J$13:$J$172,MATCH('- MASTER -'!B330,'Site 20'!$B$13:$B$172,0))</f>
        <v>#N/A</v>
      </c>
      <c r="I330" s="218" t="e">
        <f t="shared" si="15"/>
        <v>#N/A</v>
      </c>
    </row>
    <row r="331" spans="1:9" ht="35.1" hidden="1" customHeight="1">
      <c r="A331" s="319">
        <v>15</v>
      </c>
      <c r="B331" s="219">
        <f>+'Site 20'!$B$69</f>
        <v>0</v>
      </c>
      <c r="C331" s="220" t="str">
        <f>+'Site 20'!$C$11</f>
        <v>Site 20</v>
      </c>
      <c r="D331" s="421" t="e">
        <f>INDEX('Site 20'!$C$13:$C$172,MATCH('- MASTER -'!B331,'Site 20'!$B$13:$B$172,0))</f>
        <v>#N/A</v>
      </c>
      <c r="E331" s="220" t="s">
        <v>17</v>
      </c>
      <c r="F331" s="418" t="e">
        <f>INDEX('Site 20'!$I$13:$I$172,(MATCH('- MASTER -'!B331,'Site 20'!$B$13:$B$172,0)))</f>
        <v>#N/A</v>
      </c>
      <c r="G331" s="389"/>
      <c r="H331" s="214" t="e">
        <f>INDEX('Site 20'!$J$13:$J$172,MATCH('- MASTER -'!B331,'Site 20'!$B$13:$B$172,0))</f>
        <v>#N/A</v>
      </c>
      <c r="I331" s="218" t="e">
        <f t="shared" si="15"/>
        <v>#N/A</v>
      </c>
    </row>
    <row r="332" spans="1:9" ht="35.1" hidden="1" customHeight="1">
      <c r="A332" s="319"/>
      <c r="B332" s="219"/>
      <c r="C332" s="220"/>
      <c r="D332" s="421"/>
      <c r="E332" s="220" t="s">
        <v>17</v>
      </c>
      <c r="F332" s="317"/>
      <c r="G332" s="316"/>
      <c r="H332" s="214"/>
      <c r="I332" s="218">
        <f t="shared" si="15"/>
        <v>0</v>
      </c>
    </row>
    <row r="333" spans="1:9" ht="35.1" hidden="1" customHeight="1">
      <c r="A333" s="319">
        <v>1</v>
      </c>
      <c r="B333" s="219">
        <f>+'Site 21'!$B$13</f>
        <v>0</v>
      </c>
      <c r="C333" s="315" t="str">
        <f>+'Site 21'!$C$11</f>
        <v>Site 21</v>
      </c>
      <c r="D333" s="421" t="e">
        <f>INDEX('Site 21'!$C$13:$C$172,MATCH('- MASTER -'!B333,'Site 21'!$B$13:$B$172,0))</f>
        <v>#N/A</v>
      </c>
      <c r="E333" s="220" t="s">
        <v>17</v>
      </c>
      <c r="F333" s="418" t="e">
        <f>INDEX('Site 21'!$I$13:$I$172,(MATCH('- MASTER -'!B333,'Site 21'!$B$13:$B$172,0)))</f>
        <v>#N/A</v>
      </c>
      <c r="G333" s="389"/>
      <c r="H333" s="214" t="e">
        <f>INDEX('Site 21'!$J$13:$J$172,MATCH('- MASTER -'!B333,'Site 21'!$B$13:$B$172,0))</f>
        <v>#N/A</v>
      </c>
      <c r="I333" s="218" t="e">
        <f t="shared" si="15"/>
        <v>#N/A</v>
      </c>
    </row>
    <row r="334" spans="1:9" ht="35.1" hidden="1" customHeight="1">
      <c r="A334" s="319">
        <v>2</v>
      </c>
      <c r="B334" s="219">
        <f>+'Site 21'!$B$17</f>
        <v>0</v>
      </c>
      <c r="C334" s="220" t="str">
        <f>+'Site 21'!$C$11</f>
        <v>Site 21</v>
      </c>
      <c r="D334" s="421" t="e">
        <f>INDEX('Site 21'!$C$13:$C$172,MATCH('- MASTER -'!B334,'Site 21'!$B$13:$B$172,0))</f>
        <v>#N/A</v>
      </c>
      <c r="E334" s="220" t="s">
        <v>17</v>
      </c>
      <c r="F334" s="418" t="e">
        <f>INDEX('Site 21'!$I$13:$I$172,(MATCH('- MASTER -'!B334,'Site 21'!$B$13:$B$172,0)))</f>
        <v>#N/A</v>
      </c>
      <c r="G334" s="389"/>
      <c r="H334" s="214" t="e">
        <f>INDEX('Site 21'!$J$13:$J$172,MATCH('- MASTER -'!B334,'Site 21'!$B$13:$B$172,0))</f>
        <v>#N/A</v>
      </c>
      <c r="I334" s="218" t="e">
        <f t="shared" si="15"/>
        <v>#N/A</v>
      </c>
    </row>
    <row r="335" spans="1:9" ht="35.1" hidden="1" customHeight="1">
      <c r="A335" s="319">
        <v>3</v>
      </c>
      <c r="B335" s="219">
        <f>+'Site 21'!$B$21</f>
        <v>0</v>
      </c>
      <c r="C335" s="220" t="str">
        <f>+'Site 21'!$C$11</f>
        <v>Site 21</v>
      </c>
      <c r="D335" s="421" t="e">
        <f>INDEX('Site 21'!$C$13:$C$172,MATCH('- MASTER -'!B335,'Site 21'!$B$13:$B$172,0))</f>
        <v>#N/A</v>
      </c>
      <c r="E335" s="220" t="s">
        <v>17</v>
      </c>
      <c r="F335" s="418" t="e">
        <f>INDEX('Site 21'!$I$13:$I$172,(MATCH('- MASTER -'!B335,'Site 21'!$B$13:$B$172,0)))</f>
        <v>#N/A</v>
      </c>
      <c r="G335" s="389"/>
      <c r="H335" s="214" t="e">
        <f>INDEX('Site 21'!$J$13:$J$172,MATCH('- MASTER -'!B335,'Site 21'!$B$13:$B$172,0))</f>
        <v>#N/A</v>
      </c>
      <c r="I335" s="218" t="e">
        <f t="shared" si="15"/>
        <v>#N/A</v>
      </c>
    </row>
    <row r="336" spans="1:9" ht="35.1" hidden="1" customHeight="1">
      <c r="A336" s="319">
        <v>4</v>
      </c>
      <c r="B336" s="219">
        <f>+'Site 21'!$B$25</f>
        <v>0</v>
      </c>
      <c r="C336" s="220" t="str">
        <f>+'Site 21'!$C$11</f>
        <v>Site 21</v>
      </c>
      <c r="D336" s="421" t="e">
        <f>INDEX('Site 21'!$C$13:$C$172,MATCH('- MASTER -'!B336,'Site 21'!$B$13:$B$172,0))</f>
        <v>#N/A</v>
      </c>
      <c r="E336" s="220" t="s">
        <v>17</v>
      </c>
      <c r="F336" s="418" t="e">
        <f>INDEX('Site 21'!$I$13:$I$172,(MATCH('- MASTER -'!B336,'Site 21'!$B$13:$B$172,0)))</f>
        <v>#N/A</v>
      </c>
      <c r="G336" s="389"/>
      <c r="H336" s="214" t="e">
        <f>INDEX('Site 21'!$J$13:$J$172,MATCH('- MASTER -'!B336,'Site 21'!$B$13:$B$172,0))</f>
        <v>#N/A</v>
      </c>
      <c r="I336" s="218" t="e">
        <f t="shared" si="15"/>
        <v>#N/A</v>
      </c>
    </row>
    <row r="337" spans="1:9" ht="35.1" hidden="1" customHeight="1">
      <c r="A337" s="319">
        <v>5</v>
      </c>
      <c r="B337" s="219">
        <f>+'Site 21'!$B$29</f>
        <v>0</v>
      </c>
      <c r="C337" s="220" t="str">
        <f>+'Site 21'!$C$11</f>
        <v>Site 21</v>
      </c>
      <c r="D337" s="421" t="e">
        <f>INDEX('Site 21'!$C$13:$C$172,MATCH('- MASTER -'!B337,'Site 21'!$B$13:$B$172,0))</f>
        <v>#N/A</v>
      </c>
      <c r="E337" s="220" t="s">
        <v>17</v>
      </c>
      <c r="F337" s="418" t="e">
        <f>INDEX('Site 21'!$I$13:$I$172,(MATCH('- MASTER -'!B337,'Site 21'!$B$13:$B$172,0)))</f>
        <v>#N/A</v>
      </c>
      <c r="G337" s="389"/>
      <c r="H337" s="214" t="e">
        <f>INDEX('Site 21'!$J$13:$J$172,MATCH('- MASTER -'!B337,'Site 21'!$B$13:$B$172,0))</f>
        <v>#N/A</v>
      </c>
      <c r="I337" s="218" t="e">
        <f t="shared" si="15"/>
        <v>#N/A</v>
      </c>
    </row>
    <row r="338" spans="1:9" ht="35.1" hidden="1" customHeight="1">
      <c r="A338" s="319">
        <v>6</v>
      </c>
      <c r="B338" s="219">
        <f>+'Site 21'!$B$33</f>
        <v>0</v>
      </c>
      <c r="C338" s="220" t="str">
        <f>+'Site 21'!$C$11</f>
        <v>Site 21</v>
      </c>
      <c r="D338" s="421" t="e">
        <f>INDEX('Site 21'!$C$13:$C$172,MATCH('- MASTER -'!B338,'Site 21'!$B$13:$B$172,0))</f>
        <v>#N/A</v>
      </c>
      <c r="E338" s="220" t="s">
        <v>17</v>
      </c>
      <c r="F338" s="418" t="e">
        <f>INDEX('Site 21'!$I$13:$I$172,(MATCH('- MASTER -'!B338,'Site 21'!$B$13:$B$172,0)))</f>
        <v>#N/A</v>
      </c>
      <c r="G338" s="389"/>
      <c r="H338" s="214" t="e">
        <f>INDEX('Site 21'!$J$13:$J$172,MATCH('- MASTER -'!B338,'Site 21'!$B$13:$B$172,0))</f>
        <v>#N/A</v>
      </c>
      <c r="I338" s="218" t="e">
        <f t="shared" si="15"/>
        <v>#N/A</v>
      </c>
    </row>
    <row r="339" spans="1:9" ht="35.1" hidden="1" customHeight="1">
      <c r="A339" s="319">
        <v>7</v>
      </c>
      <c r="B339" s="219">
        <f>+'Site 21'!$B$37</f>
        <v>0</v>
      </c>
      <c r="C339" s="220" t="str">
        <f>+'Site 21'!$C$11</f>
        <v>Site 21</v>
      </c>
      <c r="D339" s="421" t="e">
        <f>INDEX('Site 21'!$C$13:$C$172,MATCH('- MASTER -'!B339,'Site 21'!$B$13:$B$172,0))</f>
        <v>#N/A</v>
      </c>
      <c r="E339" s="220" t="s">
        <v>17</v>
      </c>
      <c r="F339" s="418" t="e">
        <f>INDEX('Site 21'!$I$13:$I$172,(MATCH('- MASTER -'!B339,'Site 21'!$B$13:$B$172,0)))</f>
        <v>#N/A</v>
      </c>
      <c r="G339" s="389"/>
      <c r="H339" s="214" t="e">
        <f>INDEX('Site 21'!$J$13:$J$172,MATCH('- MASTER -'!B339,'Site 21'!$B$13:$B$172,0))</f>
        <v>#N/A</v>
      </c>
      <c r="I339" s="218" t="e">
        <f t="shared" si="15"/>
        <v>#N/A</v>
      </c>
    </row>
    <row r="340" spans="1:9" ht="35.1" hidden="1" customHeight="1">
      <c r="A340" s="319">
        <v>8</v>
      </c>
      <c r="B340" s="219">
        <f>+'Site 21'!$B$41</f>
        <v>0</v>
      </c>
      <c r="C340" s="220" t="str">
        <f>+'Site 21'!$C$11</f>
        <v>Site 21</v>
      </c>
      <c r="D340" s="421" t="e">
        <f>INDEX('Site 21'!$C$13:$C$172,MATCH('- MASTER -'!B340,'Site 21'!$B$13:$B$172,0))</f>
        <v>#N/A</v>
      </c>
      <c r="E340" s="220" t="s">
        <v>17</v>
      </c>
      <c r="F340" s="418" t="e">
        <f>INDEX('Site 21'!$I$13:$I$172,(MATCH('- MASTER -'!B340,'Site 21'!$B$13:$B$172,0)))</f>
        <v>#N/A</v>
      </c>
      <c r="G340" s="389"/>
      <c r="H340" s="214" t="e">
        <f>INDEX('Site 21'!$J$13:$J$172,MATCH('- MASTER -'!B340,'Site 21'!$B$13:$B$172,0))</f>
        <v>#N/A</v>
      </c>
      <c r="I340" s="218" t="e">
        <f t="shared" si="15"/>
        <v>#N/A</v>
      </c>
    </row>
    <row r="341" spans="1:9" ht="35.1" hidden="1" customHeight="1">
      <c r="A341" s="319">
        <v>9</v>
      </c>
      <c r="B341" s="219">
        <f>+'Site 21'!$B$45</f>
        <v>0</v>
      </c>
      <c r="C341" s="220" t="str">
        <f>+'Site 21'!$C$11</f>
        <v>Site 21</v>
      </c>
      <c r="D341" s="421" t="e">
        <f>INDEX('Site 21'!$C$13:$C$172,MATCH('- MASTER -'!B341,'Site 21'!$B$13:$B$172,0))</f>
        <v>#N/A</v>
      </c>
      <c r="E341" s="220" t="s">
        <v>17</v>
      </c>
      <c r="F341" s="418" t="e">
        <f>INDEX('Site 21'!$I$13:$I$172,(MATCH('- MASTER -'!B341,'Site 21'!$B$13:$B$172,0)))</f>
        <v>#N/A</v>
      </c>
      <c r="G341" s="389"/>
      <c r="H341" s="214" t="e">
        <f>INDEX('Site 21'!$J$13:$J$172,MATCH('- MASTER -'!B341,'Site 21'!$B$13:$B$172,0))</f>
        <v>#N/A</v>
      </c>
      <c r="I341" s="218" t="e">
        <f t="shared" si="15"/>
        <v>#N/A</v>
      </c>
    </row>
    <row r="342" spans="1:9" ht="35.1" hidden="1" customHeight="1">
      <c r="A342" s="319">
        <v>10</v>
      </c>
      <c r="B342" s="219">
        <f>+'Site 21'!$B$49</f>
        <v>0</v>
      </c>
      <c r="C342" s="220" t="str">
        <f>+'Site 21'!$C$11</f>
        <v>Site 21</v>
      </c>
      <c r="D342" s="421" t="e">
        <f>INDEX('Site 21'!$C$13:$C$172,MATCH('- MASTER -'!B342,'Site 21'!$B$13:$B$172,0))</f>
        <v>#N/A</v>
      </c>
      <c r="E342" s="220" t="s">
        <v>17</v>
      </c>
      <c r="F342" s="418" t="e">
        <f>INDEX('Site 21'!$I$13:$I$172,(MATCH('- MASTER -'!B342,'Site 21'!$B$13:$B$172,0)))</f>
        <v>#N/A</v>
      </c>
      <c r="G342" s="389"/>
      <c r="H342" s="214" t="e">
        <f>INDEX('Site 21'!$J$13:$J$172,MATCH('- MASTER -'!B342,'Site 21'!$B$13:$B$172,0))</f>
        <v>#N/A</v>
      </c>
      <c r="I342" s="218" t="e">
        <f t="shared" si="15"/>
        <v>#N/A</v>
      </c>
    </row>
    <row r="343" spans="1:9" ht="35.1" hidden="1" customHeight="1">
      <c r="A343" s="319">
        <v>11</v>
      </c>
      <c r="B343" s="219">
        <f>+'Site 21'!$B$53</f>
        <v>0</v>
      </c>
      <c r="C343" s="220" t="str">
        <f>+'Site 21'!$C$11</f>
        <v>Site 21</v>
      </c>
      <c r="D343" s="421" t="e">
        <f>INDEX('Site 21'!$C$13:$C$172,MATCH('- MASTER -'!B343,'Site 21'!$B$13:$B$172,0))</f>
        <v>#N/A</v>
      </c>
      <c r="E343" s="220" t="s">
        <v>17</v>
      </c>
      <c r="F343" s="418" t="e">
        <f>INDEX('Site 21'!$I$13:$I$172,(MATCH('- MASTER -'!B343,'Site 21'!$B$13:$B$172,0)))</f>
        <v>#N/A</v>
      </c>
      <c r="G343" s="389"/>
      <c r="H343" s="214" t="e">
        <f>INDEX('Site 21'!$J$13:$J$172,MATCH('- MASTER -'!B343,'Site 21'!$B$13:$B$172,0))</f>
        <v>#N/A</v>
      </c>
      <c r="I343" s="218" t="e">
        <f t="shared" ref="I343:I347" si="16">ROUND(H343,0)</f>
        <v>#N/A</v>
      </c>
    </row>
    <row r="344" spans="1:9" ht="35.1" hidden="1" customHeight="1">
      <c r="A344" s="319">
        <v>12</v>
      </c>
      <c r="B344" s="219">
        <f>+'Site 21'!$B$57</f>
        <v>0</v>
      </c>
      <c r="C344" s="220" t="str">
        <f>+'Site 21'!$C$11</f>
        <v>Site 21</v>
      </c>
      <c r="D344" s="421" t="e">
        <f>INDEX('Site 21'!$C$13:$C$172,MATCH('- MASTER -'!B344,'Site 21'!$B$13:$B$172,0))</f>
        <v>#N/A</v>
      </c>
      <c r="E344" s="220" t="s">
        <v>17</v>
      </c>
      <c r="F344" s="418" t="e">
        <f>INDEX('Site 21'!$I$13:$I$172,(MATCH('- MASTER -'!B344,'Site 21'!$B$13:$B$172,0)))</f>
        <v>#N/A</v>
      </c>
      <c r="G344" s="389"/>
      <c r="H344" s="214" t="e">
        <f>INDEX('Site 21'!$J$13:$J$172,MATCH('- MASTER -'!B344,'Site 21'!$B$13:$B$172,0))</f>
        <v>#N/A</v>
      </c>
      <c r="I344" s="218" t="e">
        <f t="shared" si="16"/>
        <v>#N/A</v>
      </c>
    </row>
    <row r="345" spans="1:9" ht="35.1" hidden="1" customHeight="1">
      <c r="A345" s="319">
        <v>13</v>
      </c>
      <c r="B345" s="219">
        <f>+'Site 21'!$B$61</f>
        <v>0</v>
      </c>
      <c r="C345" s="220" t="str">
        <f>+'Site 21'!$C$11</f>
        <v>Site 21</v>
      </c>
      <c r="D345" s="421" t="e">
        <f>INDEX('Site 21'!$C$13:$C$172,MATCH('- MASTER -'!B345,'Site 21'!$B$13:$B$172,0))</f>
        <v>#N/A</v>
      </c>
      <c r="E345" s="220" t="s">
        <v>17</v>
      </c>
      <c r="F345" s="418" t="e">
        <f>INDEX('Site 21'!$I$13:$I$172,(MATCH('- MASTER -'!B345,'Site 21'!$B$13:$B$172,0)))</f>
        <v>#N/A</v>
      </c>
      <c r="G345" s="389"/>
      <c r="H345" s="214" t="e">
        <f>INDEX('Site 21'!$J$13:$J$172,MATCH('- MASTER -'!B345,'Site 21'!$B$13:$B$172,0))</f>
        <v>#N/A</v>
      </c>
      <c r="I345" s="218" t="e">
        <f t="shared" si="16"/>
        <v>#N/A</v>
      </c>
    </row>
    <row r="346" spans="1:9" ht="35.1" hidden="1" customHeight="1">
      <c r="A346" s="319">
        <v>14</v>
      </c>
      <c r="B346" s="219">
        <f>+'Site 21'!$B$65</f>
        <v>0</v>
      </c>
      <c r="C346" s="220" t="str">
        <f>+'Site 21'!$C$11</f>
        <v>Site 21</v>
      </c>
      <c r="D346" s="421" t="e">
        <f>INDEX('Site 21'!$C$13:$C$172,MATCH('- MASTER -'!B346,'Site 21'!$B$13:$B$172,0))</f>
        <v>#N/A</v>
      </c>
      <c r="E346" s="220" t="s">
        <v>17</v>
      </c>
      <c r="F346" s="418" t="e">
        <f>INDEX('Site 21'!$I$13:$I$172,(MATCH('- MASTER -'!B346,'Site 21'!$B$13:$B$172,0)))</f>
        <v>#N/A</v>
      </c>
      <c r="G346" s="389"/>
      <c r="H346" s="214" t="e">
        <f>INDEX('Site 21'!$J$13:$J$172,MATCH('- MASTER -'!B346,'Site 21'!$B$13:$B$172,0))</f>
        <v>#N/A</v>
      </c>
      <c r="I346" s="218" t="e">
        <f t="shared" si="16"/>
        <v>#N/A</v>
      </c>
    </row>
    <row r="347" spans="1:9" ht="35.1" hidden="1" customHeight="1">
      <c r="A347" s="319">
        <v>15</v>
      </c>
      <c r="B347" s="219">
        <f>+'Site 21'!$B$69</f>
        <v>0</v>
      </c>
      <c r="C347" s="220" t="str">
        <f>+'Site 21'!$C$11</f>
        <v>Site 21</v>
      </c>
      <c r="D347" s="421" t="e">
        <f>INDEX('Site 21'!$C$13:$C$172,MATCH('- MASTER -'!B347,'Site 21'!$B$13:$B$172,0))</f>
        <v>#N/A</v>
      </c>
      <c r="E347" s="220" t="s">
        <v>17</v>
      </c>
      <c r="F347" s="418" t="e">
        <f>INDEX('Site 21'!$I$13:$I$172,(MATCH('- MASTER -'!B347,'Site 21'!$B$13:$B$172,0)))</f>
        <v>#N/A</v>
      </c>
      <c r="G347" s="389"/>
      <c r="H347" s="214" t="e">
        <f>INDEX('Site 21'!$J$13:$J$172,MATCH('- MASTER -'!B347,'Site 21'!$B$13:$B$172,0))</f>
        <v>#N/A</v>
      </c>
      <c r="I347" s="218" t="e">
        <f t="shared" si="16"/>
        <v>#N/A</v>
      </c>
    </row>
    <row r="348" spans="1:9" ht="35.1" hidden="1" customHeight="1">
      <c r="A348" s="319"/>
      <c r="B348" s="219"/>
      <c r="C348" s="220"/>
      <c r="D348" s="421"/>
      <c r="E348" s="220" t="s">
        <v>17</v>
      </c>
      <c r="F348" s="317"/>
      <c r="G348" s="316"/>
      <c r="H348" s="214"/>
      <c r="I348" s="218">
        <f t="shared" si="15"/>
        <v>0</v>
      </c>
    </row>
    <row r="349" spans="1:9" ht="35.1" hidden="1" customHeight="1">
      <c r="A349" s="319">
        <v>1</v>
      </c>
      <c r="B349" s="219">
        <f>+'Site 22'!$B$13</f>
        <v>0</v>
      </c>
      <c r="C349" s="315" t="str">
        <f>+'Site 22'!$C$11</f>
        <v>Site 22</v>
      </c>
      <c r="D349" s="421" t="e">
        <f>INDEX('Site 22'!$C$13:$C$172,MATCH('- MASTER -'!B349,'Site 22'!$B$13:$B$172,0))</f>
        <v>#N/A</v>
      </c>
      <c r="E349" s="220" t="s">
        <v>17</v>
      </c>
      <c r="F349" s="418" t="e">
        <f>INDEX('Site 22'!$I$13:$I$172,(MATCH('- MASTER -'!B349,'Site 22'!$B$13:$B$172,0)))</f>
        <v>#N/A</v>
      </c>
      <c r="G349" s="389"/>
      <c r="H349" s="214" t="e">
        <f>INDEX('Site 22'!$J$13:$J$172,MATCH('- MASTER -'!B349,'Site 22'!$B$13:$B$172,0))</f>
        <v>#N/A</v>
      </c>
      <c r="I349" s="218" t="e">
        <f t="shared" si="15"/>
        <v>#N/A</v>
      </c>
    </row>
    <row r="350" spans="1:9" ht="35.1" hidden="1" customHeight="1">
      <c r="A350" s="319">
        <v>2</v>
      </c>
      <c r="B350" s="219">
        <f>+'Site 22'!$B$17</f>
        <v>0</v>
      </c>
      <c r="C350" s="220" t="str">
        <f>+'Site 22'!$C$11</f>
        <v>Site 22</v>
      </c>
      <c r="D350" s="421" t="e">
        <f>INDEX('Site 22'!$C$13:$C$172,MATCH('- MASTER -'!B350,'Site 22'!$B$13:$B$172,0))</f>
        <v>#N/A</v>
      </c>
      <c r="E350" s="220" t="s">
        <v>17</v>
      </c>
      <c r="F350" s="418" t="e">
        <f>INDEX('Site 22'!$I$13:$I$172,(MATCH('- MASTER -'!B350,'Site 22'!$B$13:$B$172,0)))</f>
        <v>#N/A</v>
      </c>
      <c r="G350" s="389"/>
      <c r="H350" s="214" t="e">
        <f>INDEX('Site 22'!$J$13:$J$172,MATCH('- MASTER -'!B350,'Site 22'!$B$13:$B$172,0))</f>
        <v>#N/A</v>
      </c>
      <c r="I350" s="218" t="e">
        <f t="shared" si="15"/>
        <v>#N/A</v>
      </c>
    </row>
    <row r="351" spans="1:9" ht="35.1" hidden="1" customHeight="1">
      <c r="A351" s="319">
        <v>3</v>
      </c>
      <c r="B351" s="219">
        <f>+'Site 22'!$B$21</f>
        <v>0</v>
      </c>
      <c r="C351" s="220" t="str">
        <f>+'Site 22'!$C$11</f>
        <v>Site 22</v>
      </c>
      <c r="D351" s="421" t="e">
        <f>INDEX('Site 22'!$C$13:$C$172,MATCH('- MASTER -'!B351,'Site 22'!$B$13:$B$172,0))</f>
        <v>#N/A</v>
      </c>
      <c r="E351" s="220" t="s">
        <v>17</v>
      </c>
      <c r="F351" s="418" t="e">
        <f>INDEX('Site 22'!$I$13:$I$172,(MATCH('- MASTER -'!B351,'Site 22'!$B$13:$B$172,0)))</f>
        <v>#N/A</v>
      </c>
      <c r="G351" s="389"/>
      <c r="H351" s="214" t="e">
        <f>INDEX('Site 22'!$J$13:$J$172,MATCH('- MASTER -'!B351,'Site 22'!$B$13:$B$172,0))</f>
        <v>#N/A</v>
      </c>
      <c r="I351" s="218" t="e">
        <f t="shared" si="15"/>
        <v>#N/A</v>
      </c>
    </row>
    <row r="352" spans="1:9" ht="35.1" hidden="1" customHeight="1">
      <c r="A352" s="319">
        <v>4</v>
      </c>
      <c r="B352" s="219">
        <f>+'Site 22'!$B$25</f>
        <v>0</v>
      </c>
      <c r="C352" s="220" t="str">
        <f>+'Site 22'!$C$11</f>
        <v>Site 22</v>
      </c>
      <c r="D352" s="421" t="e">
        <f>INDEX('Site 22'!$C$13:$C$172,MATCH('- MASTER -'!B352,'Site 22'!$B$13:$B$172,0))</f>
        <v>#N/A</v>
      </c>
      <c r="E352" s="220" t="s">
        <v>17</v>
      </c>
      <c r="F352" s="418" t="e">
        <f>INDEX('Site 22'!$I$13:$I$172,(MATCH('- MASTER -'!B352,'Site 22'!$B$13:$B$172,0)))</f>
        <v>#N/A</v>
      </c>
      <c r="G352" s="389"/>
      <c r="H352" s="214" t="e">
        <f>INDEX('Site 22'!$J$13:$J$172,MATCH('- MASTER -'!B352,'Site 22'!$B$13:$B$172,0))</f>
        <v>#N/A</v>
      </c>
      <c r="I352" s="218" t="e">
        <f t="shared" si="15"/>
        <v>#N/A</v>
      </c>
    </row>
    <row r="353" spans="1:9" ht="35.1" hidden="1" customHeight="1">
      <c r="A353" s="319">
        <v>5</v>
      </c>
      <c r="B353" s="219">
        <f>+'Site 22'!$B$29</f>
        <v>0</v>
      </c>
      <c r="C353" s="220" t="str">
        <f>+'Site 22'!$C$11</f>
        <v>Site 22</v>
      </c>
      <c r="D353" s="421" t="e">
        <f>INDEX('Site 22'!$C$13:$C$172,MATCH('- MASTER -'!B353,'Site 22'!$B$13:$B$172,0))</f>
        <v>#N/A</v>
      </c>
      <c r="E353" s="220" t="s">
        <v>17</v>
      </c>
      <c r="F353" s="418" t="e">
        <f>INDEX('Site 22'!$I$13:$I$172,(MATCH('- MASTER -'!B353,'Site 22'!$B$13:$B$172,0)))</f>
        <v>#N/A</v>
      </c>
      <c r="G353" s="389"/>
      <c r="H353" s="214" t="e">
        <f>INDEX('Site 22'!$J$13:$J$172,MATCH('- MASTER -'!B353,'Site 22'!$B$13:$B$172,0))</f>
        <v>#N/A</v>
      </c>
      <c r="I353" s="218" t="e">
        <f t="shared" si="15"/>
        <v>#N/A</v>
      </c>
    </row>
    <row r="354" spans="1:9" ht="35.1" hidden="1" customHeight="1">
      <c r="A354" s="319">
        <v>6</v>
      </c>
      <c r="B354" s="219">
        <f>+'Site 22'!$B$33</f>
        <v>0</v>
      </c>
      <c r="C354" s="220" t="str">
        <f>+'Site 22'!$C$11</f>
        <v>Site 22</v>
      </c>
      <c r="D354" s="421" t="e">
        <f>INDEX('Site 22'!$C$13:$C$172,MATCH('- MASTER -'!B354,'Site 22'!$B$13:$B$172,0))</f>
        <v>#N/A</v>
      </c>
      <c r="E354" s="220" t="s">
        <v>17</v>
      </c>
      <c r="F354" s="418" t="e">
        <f>INDEX('Site 22'!$I$13:$I$172,(MATCH('- MASTER -'!B354,'Site 22'!$B$13:$B$172,0)))</f>
        <v>#N/A</v>
      </c>
      <c r="G354" s="389"/>
      <c r="H354" s="214" t="e">
        <f>INDEX('Site 22'!$J$13:$J$172,MATCH('- MASTER -'!B354,'Site 22'!$B$13:$B$172,0))</f>
        <v>#N/A</v>
      </c>
      <c r="I354" s="218" t="e">
        <f t="shared" si="15"/>
        <v>#N/A</v>
      </c>
    </row>
    <row r="355" spans="1:9" ht="35.1" hidden="1" customHeight="1">
      <c r="A355" s="319">
        <v>7</v>
      </c>
      <c r="B355" s="219">
        <f>+'Site 22'!$B$37</f>
        <v>0</v>
      </c>
      <c r="C355" s="220" t="str">
        <f>+'Site 22'!$C$11</f>
        <v>Site 22</v>
      </c>
      <c r="D355" s="421" t="e">
        <f>INDEX('Site 22'!$C$13:$C$172,MATCH('- MASTER -'!B355,'Site 22'!$B$13:$B$172,0))</f>
        <v>#N/A</v>
      </c>
      <c r="E355" s="220" t="s">
        <v>17</v>
      </c>
      <c r="F355" s="418" t="e">
        <f>INDEX('Site 22'!$I$13:$I$172,(MATCH('- MASTER -'!B355,'Site 22'!$B$13:$B$172,0)))</f>
        <v>#N/A</v>
      </c>
      <c r="G355" s="389"/>
      <c r="H355" s="214" t="e">
        <f>INDEX('Site 22'!$J$13:$J$172,MATCH('- MASTER -'!B355,'Site 22'!$B$13:$B$172,0))</f>
        <v>#N/A</v>
      </c>
      <c r="I355" s="218" t="e">
        <f t="shared" si="15"/>
        <v>#N/A</v>
      </c>
    </row>
    <row r="356" spans="1:9" ht="35.1" hidden="1" customHeight="1">
      <c r="A356" s="319">
        <v>8</v>
      </c>
      <c r="B356" s="219">
        <f>+'Site 22'!$B$41</f>
        <v>0</v>
      </c>
      <c r="C356" s="220" t="str">
        <f>+'Site 22'!$C$11</f>
        <v>Site 22</v>
      </c>
      <c r="D356" s="421" t="e">
        <f>INDEX('Site 22'!$C$13:$C$172,MATCH('- MASTER -'!B356,'Site 22'!$B$13:$B$172,0))</f>
        <v>#N/A</v>
      </c>
      <c r="E356" s="220" t="s">
        <v>17</v>
      </c>
      <c r="F356" s="418" t="e">
        <f>INDEX('Site 22'!$I$13:$I$172,(MATCH('- MASTER -'!B356,'Site 22'!$B$13:$B$172,0)))</f>
        <v>#N/A</v>
      </c>
      <c r="G356" s="389"/>
      <c r="H356" s="214" t="e">
        <f>INDEX('Site 22'!$J$13:$J$172,MATCH('- MASTER -'!B356,'Site 22'!$B$13:$B$172,0))</f>
        <v>#N/A</v>
      </c>
      <c r="I356" s="218" t="e">
        <f t="shared" si="15"/>
        <v>#N/A</v>
      </c>
    </row>
    <row r="357" spans="1:9" ht="35.1" hidden="1" customHeight="1">
      <c r="A357" s="319">
        <v>9</v>
      </c>
      <c r="B357" s="219">
        <f>+'Site 22'!$B$45</f>
        <v>0</v>
      </c>
      <c r="C357" s="220" t="str">
        <f>+'Site 22'!$C$11</f>
        <v>Site 22</v>
      </c>
      <c r="D357" s="421" t="e">
        <f>INDEX('Site 22'!$C$13:$C$172,MATCH('- MASTER -'!B357,'Site 22'!$B$13:$B$172,0))</f>
        <v>#N/A</v>
      </c>
      <c r="E357" s="220" t="s">
        <v>17</v>
      </c>
      <c r="F357" s="418" t="e">
        <f>INDEX('Site 22'!$I$13:$I$172,(MATCH('- MASTER -'!B357,'Site 22'!$B$13:$B$172,0)))</f>
        <v>#N/A</v>
      </c>
      <c r="G357" s="389"/>
      <c r="H357" s="214" t="e">
        <f>INDEX('Site 22'!$J$13:$J$172,MATCH('- MASTER -'!B357,'Site 22'!$B$13:$B$172,0))</f>
        <v>#N/A</v>
      </c>
      <c r="I357" s="218" t="e">
        <f t="shared" si="15"/>
        <v>#N/A</v>
      </c>
    </row>
    <row r="358" spans="1:9" ht="35.1" hidden="1" customHeight="1">
      <c r="A358" s="319">
        <v>10</v>
      </c>
      <c r="B358" s="219">
        <f>+'Site 22'!$B$49</f>
        <v>0</v>
      </c>
      <c r="C358" s="220" t="str">
        <f>+'Site 22'!$C$11</f>
        <v>Site 22</v>
      </c>
      <c r="D358" s="421" t="e">
        <f>INDEX('Site 22'!$C$13:$C$172,MATCH('- MASTER -'!B358,'Site 22'!$B$13:$B$172,0))</f>
        <v>#N/A</v>
      </c>
      <c r="E358" s="220" t="s">
        <v>17</v>
      </c>
      <c r="F358" s="418" t="e">
        <f>INDEX('Site 22'!$I$13:$I$172,(MATCH('- MASTER -'!B358,'Site 22'!$B$13:$B$172,0)))</f>
        <v>#N/A</v>
      </c>
      <c r="G358" s="389"/>
      <c r="H358" s="214" t="e">
        <f>INDEX('Site 22'!$J$13:$J$172,MATCH('- MASTER -'!B358,'Site 22'!$B$13:$B$172,0))</f>
        <v>#N/A</v>
      </c>
      <c r="I358" s="218" t="e">
        <f t="shared" si="15"/>
        <v>#N/A</v>
      </c>
    </row>
    <row r="359" spans="1:9" ht="35.1" hidden="1" customHeight="1">
      <c r="A359" s="319">
        <v>11</v>
      </c>
      <c r="B359" s="219">
        <f>+'Site 22'!$B$53</f>
        <v>0</v>
      </c>
      <c r="C359" s="220" t="str">
        <f>+'Site 22'!$C$11</f>
        <v>Site 22</v>
      </c>
      <c r="D359" s="421" t="e">
        <f>INDEX('Site 22'!$C$13:$C$172,MATCH('- MASTER -'!B359,'Site 22'!$B$13:$B$172,0))</f>
        <v>#N/A</v>
      </c>
      <c r="E359" s="220" t="s">
        <v>17</v>
      </c>
      <c r="F359" s="418" t="e">
        <f>INDEX('Site 22'!$I$13:$I$172,(MATCH('- MASTER -'!B359,'Site 22'!$B$13:$B$172,0)))</f>
        <v>#N/A</v>
      </c>
      <c r="G359" s="389"/>
      <c r="H359" s="214" t="e">
        <f>INDEX('Site 22'!$J$13:$J$172,MATCH('- MASTER -'!B359,'Site 22'!$B$13:$B$172,0))</f>
        <v>#N/A</v>
      </c>
      <c r="I359" s="218" t="e">
        <f t="shared" si="15"/>
        <v>#N/A</v>
      </c>
    </row>
    <row r="360" spans="1:9" ht="35.1" hidden="1" customHeight="1">
      <c r="A360" s="319">
        <v>12</v>
      </c>
      <c r="B360" s="219">
        <f>+'Site 22'!$B$57</f>
        <v>0</v>
      </c>
      <c r="C360" s="220" t="str">
        <f>+'Site 22'!$C$11</f>
        <v>Site 22</v>
      </c>
      <c r="D360" s="421" t="e">
        <f>INDEX('Site 22'!$C$13:$C$172,MATCH('- MASTER -'!B360,'Site 22'!$B$13:$B$172,0))</f>
        <v>#N/A</v>
      </c>
      <c r="E360" s="220" t="s">
        <v>17</v>
      </c>
      <c r="F360" s="418" t="e">
        <f>INDEX('Site 22'!$I$13:$I$172,(MATCH('- MASTER -'!B360,'Site 22'!$B$13:$B$172,0)))</f>
        <v>#N/A</v>
      </c>
      <c r="G360" s="389"/>
      <c r="H360" s="214" t="e">
        <f>INDEX('Site 22'!$J$13:$J$172,MATCH('- MASTER -'!B360,'Site 22'!$B$13:$B$172,0))</f>
        <v>#N/A</v>
      </c>
      <c r="I360" s="218" t="e">
        <f t="shared" si="15"/>
        <v>#N/A</v>
      </c>
    </row>
    <row r="361" spans="1:9" ht="35.1" hidden="1" customHeight="1">
      <c r="A361" s="319">
        <v>13</v>
      </c>
      <c r="B361" s="219">
        <f>+'Site 22'!$B$61</f>
        <v>0</v>
      </c>
      <c r="C361" s="220" t="str">
        <f>+'Site 22'!$C$11</f>
        <v>Site 22</v>
      </c>
      <c r="D361" s="421" t="e">
        <f>INDEX('Site 22'!$C$13:$C$172,MATCH('- MASTER -'!B361,'Site 22'!$B$13:$B$172,0))</f>
        <v>#N/A</v>
      </c>
      <c r="E361" s="220" t="s">
        <v>17</v>
      </c>
      <c r="F361" s="418" t="e">
        <f>INDEX('Site 22'!$I$13:$I$172,(MATCH('- MASTER -'!B361,'Site 22'!$B$13:$B$172,0)))</f>
        <v>#N/A</v>
      </c>
      <c r="G361" s="389"/>
      <c r="H361" s="214" t="e">
        <f>INDEX('Site 22'!$J$13:$J$172,MATCH('- MASTER -'!B361,'Site 22'!$B$13:$B$172,0))</f>
        <v>#N/A</v>
      </c>
      <c r="I361" s="218" t="e">
        <f t="shared" si="15"/>
        <v>#N/A</v>
      </c>
    </row>
    <row r="362" spans="1:9" ht="35.1" hidden="1" customHeight="1">
      <c r="A362" s="319">
        <v>14</v>
      </c>
      <c r="B362" s="219">
        <f>+'Site 22'!$B$65</f>
        <v>0</v>
      </c>
      <c r="C362" s="220" t="str">
        <f>+'Site 22'!$C$11</f>
        <v>Site 22</v>
      </c>
      <c r="D362" s="421" t="e">
        <f>INDEX('Site 22'!$C$13:$C$172,MATCH('- MASTER -'!B362,'Site 22'!$B$13:$B$172,0))</f>
        <v>#N/A</v>
      </c>
      <c r="E362" s="220" t="s">
        <v>17</v>
      </c>
      <c r="F362" s="418" t="e">
        <f>INDEX('Site 22'!$I$13:$I$172,(MATCH('- MASTER -'!B362,'Site 22'!$B$13:$B$172,0)))</f>
        <v>#N/A</v>
      </c>
      <c r="G362" s="389"/>
      <c r="H362" s="214" t="e">
        <f>INDEX('Site 22'!$J$13:$J$172,MATCH('- MASTER -'!B362,'Site 22'!$B$13:$B$172,0))</f>
        <v>#N/A</v>
      </c>
      <c r="I362" s="218" t="e">
        <f t="shared" si="15"/>
        <v>#N/A</v>
      </c>
    </row>
    <row r="363" spans="1:9" ht="35.1" hidden="1" customHeight="1">
      <c r="A363" s="319">
        <v>15</v>
      </c>
      <c r="B363" s="219">
        <f>+'Site 22'!$B$69</f>
        <v>0</v>
      </c>
      <c r="C363" s="220" t="str">
        <f>+'Site 22'!$C$11</f>
        <v>Site 22</v>
      </c>
      <c r="D363" s="421" t="e">
        <f>INDEX('Site 22'!$C$13:$C$172,MATCH('- MASTER -'!B363,'Site 22'!$B$13:$B$172,0))</f>
        <v>#N/A</v>
      </c>
      <c r="E363" s="220" t="s">
        <v>17</v>
      </c>
      <c r="F363" s="418" t="e">
        <f>INDEX('Site 22'!$I$13:$I$172,(MATCH('- MASTER -'!B363,'Site 22'!$B$13:$B$172,0)))</f>
        <v>#N/A</v>
      </c>
      <c r="G363" s="389"/>
      <c r="H363" s="214" t="e">
        <f>INDEX('Site 22'!$J$13:$J$172,MATCH('- MASTER -'!B363,'Site 22'!$B$13:$B$172,0))</f>
        <v>#N/A</v>
      </c>
      <c r="I363" s="218" t="e">
        <f t="shared" si="15"/>
        <v>#N/A</v>
      </c>
    </row>
    <row r="364" spans="1:9" ht="35.1" hidden="1" customHeight="1">
      <c r="A364" s="319"/>
      <c r="B364" s="219"/>
      <c r="C364" s="220"/>
      <c r="D364" s="421"/>
      <c r="E364" s="220"/>
      <c r="F364" s="317"/>
      <c r="G364" s="316"/>
      <c r="H364" s="214"/>
      <c r="I364" s="218">
        <f t="shared" si="15"/>
        <v>0</v>
      </c>
    </row>
    <row r="365" spans="1:9" ht="35.1" hidden="1" customHeight="1">
      <c r="A365" s="319">
        <v>1</v>
      </c>
      <c r="B365" s="219">
        <f>+'Site 23'!$B$13</f>
        <v>0</v>
      </c>
      <c r="C365" s="315" t="str">
        <f>+'Site 23'!$C$11</f>
        <v>Site 23</v>
      </c>
      <c r="D365" s="421" t="e">
        <f>INDEX('Site 23'!$C$13:$C$172,MATCH('- MASTER -'!B365,'Site 23'!$B$13:$B$172,0))</f>
        <v>#N/A</v>
      </c>
      <c r="E365" s="220" t="s">
        <v>17</v>
      </c>
      <c r="F365" s="418" t="e">
        <f>INDEX('Site 23'!$I$13:$I$172,(MATCH('- MASTER -'!B365,'Site 23'!$B$13:$B$172,0)))</f>
        <v>#N/A</v>
      </c>
      <c r="G365" s="389"/>
      <c r="H365" s="214" t="e">
        <f>INDEX('Site 23'!$J$13:$J$172,MATCH('- MASTER -'!B365,'Site 23'!$B$13:$B$172,0))</f>
        <v>#N/A</v>
      </c>
      <c r="I365" s="218" t="e">
        <f t="shared" si="15"/>
        <v>#N/A</v>
      </c>
    </row>
    <row r="366" spans="1:9" ht="35.1" hidden="1" customHeight="1">
      <c r="A366" s="319">
        <v>2</v>
      </c>
      <c r="B366" s="219">
        <f>+'Site 23'!$B$17</f>
        <v>0</v>
      </c>
      <c r="C366" s="220" t="str">
        <f>+'Site 23'!$C$11</f>
        <v>Site 23</v>
      </c>
      <c r="D366" s="421" t="e">
        <f>INDEX('Site 23'!$C$13:$C$172,MATCH('- MASTER -'!B366,'Site 23'!$B$13:$B$172,0))</f>
        <v>#N/A</v>
      </c>
      <c r="E366" s="220" t="s">
        <v>17</v>
      </c>
      <c r="F366" s="418" t="e">
        <f>INDEX('Site 23'!$I$13:$I$172,(MATCH('- MASTER -'!B366,'Site 23'!$B$13:$B$172,0)))</f>
        <v>#N/A</v>
      </c>
      <c r="G366" s="389"/>
      <c r="H366" s="214" t="e">
        <f>INDEX('Site 23'!$J$13:$J$172,MATCH('- MASTER -'!B366,'Site 23'!$B$13:$B$172,0))</f>
        <v>#N/A</v>
      </c>
      <c r="I366" s="218" t="e">
        <f t="shared" si="15"/>
        <v>#N/A</v>
      </c>
    </row>
    <row r="367" spans="1:9" ht="35.1" hidden="1" customHeight="1">
      <c r="A367" s="319">
        <v>3</v>
      </c>
      <c r="B367" s="219">
        <f>+'Site 23'!$B$21</f>
        <v>0</v>
      </c>
      <c r="C367" s="220" t="str">
        <f>+'Site 23'!$C$11</f>
        <v>Site 23</v>
      </c>
      <c r="D367" s="421" t="e">
        <f>INDEX('Site 23'!$C$13:$C$172,MATCH('- MASTER -'!B367,'Site 23'!$B$13:$B$172,0))</f>
        <v>#N/A</v>
      </c>
      <c r="E367" s="220" t="s">
        <v>17</v>
      </c>
      <c r="F367" s="418" t="e">
        <f>INDEX('Site 23'!$I$13:$I$172,(MATCH('- MASTER -'!B367,'Site 23'!$B$13:$B$172,0)))</f>
        <v>#N/A</v>
      </c>
      <c r="G367" s="389"/>
      <c r="H367" s="214" t="e">
        <f>INDEX('Site 23'!$J$13:$J$172,MATCH('- MASTER -'!B367,'Site 23'!$B$13:$B$172,0))</f>
        <v>#N/A</v>
      </c>
      <c r="I367" s="218" t="e">
        <f t="shared" si="15"/>
        <v>#N/A</v>
      </c>
    </row>
    <row r="368" spans="1:9" ht="35.1" hidden="1" customHeight="1">
      <c r="A368" s="319">
        <v>4</v>
      </c>
      <c r="B368" s="219">
        <f>+'Site 23'!$B$25</f>
        <v>0</v>
      </c>
      <c r="C368" s="220" t="str">
        <f>+'Site 23'!$C$11</f>
        <v>Site 23</v>
      </c>
      <c r="D368" s="421" t="e">
        <f>INDEX('Site 23'!$C$13:$C$172,MATCH('- MASTER -'!B368,'Site 23'!$B$13:$B$172,0))</f>
        <v>#N/A</v>
      </c>
      <c r="E368" s="220" t="s">
        <v>17</v>
      </c>
      <c r="F368" s="418" t="e">
        <f>INDEX('Site 23'!$I$13:$I$172,(MATCH('- MASTER -'!B368,'Site 23'!$B$13:$B$172,0)))</f>
        <v>#N/A</v>
      </c>
      <c r="G368" s="389"/>
      <c r="H368" s="214" t="e">
        <f>INDEX('Site 23'!$J$13:$J$172,MATCH('- MASTER -'!B368,'Site 23'!$B$13:$B$172,0))</f>
        <v>#N/A</v>
      </c>
      <c r="I368" s="218" t="e">
        <f t="shared" si="15"/>
        <v>#N/A</v>
      </c>
    </row>
    <row r="369" spans="1:9" ht="35.1" hidden="1" customHeight="1">
      <c r="A369" s="319">
        <v>5</v>
      </c>
      <c r="B369" s="219">
        <f>+'Site 23'!$B$29</f>
        <v>0</v>
      </c>
      <c r="C369" s="220" t="str">
        <f>+'Site 23'!$C$11</f>
        <v>Site 23</v>
      </c>
      <c r="D369" s="421" t="e">
        <f>INDEX('Site 23'!$C$13:$C$172,MATCH('- MASTER -'!B369,'Site 23'!$B$13:$B$172,0))</f>
        <v>#N/A</v>
      </c>
      <c r="E369" s="220" t="s">
        <v>17</v>
      </c>
      <c r="F369" s="418" t="e">
        <f>INDEX('Site 23'!$I$13:$I$172,(MATCH('- MASTER -'!B369,'Site 23'!$B$13:$B$172,0)))</f>
        <v>#N/A</v>
      </c>
      <c r="G369" s="389"/>
      <c r="H369" s="214" t="e">
        <f>INDEX('Site 23'!$J$13:$J$172,MATCH('- MASTER -'!B369,'Site 23'!$B$13:$B$172,0))</f>
        <v>#N/A</v>
      </c>
      <c r="I369" s="218" t="e">
        <f t="shared" si="15"/>
        <v>#N/A</v>
      </c>
    </row>
    <row r="370" spans="1:9" ht="35.1" hidden="1" customHeight="1">
      <c r="A370" s="319">
        <v>6</v>
      </c>
      <c r="B370" s="219">
        <f>+'Site 23'!$B$33</f>
        <v>0</v>
      </c>
      <c r="C370" s="220" t="str">
        <f>+'Site 23'!$C$11</f>
        <v>Site 23</v>
      </c>
      <c r="D370" s="421" t="e">
        <f>INDEX('Site 23'!$C$13:$C$172,MATCH('- MASTER -'!B370,'Site 23'!$B$13:$B$172,0))</f>
        <v>#N/A</v>
      </c>
      <c r="E370" s="220" t="s">
        <v>17</v>
      </c>
      <c r="F370" s="418" t="e">
        <f>INDEX('Site 23'!$I$13:$I$172,(MATCH('- MASTER -'!B370,'Site 23'!$B$13:$B$172,0)))</f>
        <v>#N/A</v>
      </c>
      <c r="G370" s="389"/>
      <c r="H370" s="214" t="e">
        <f>INDEX('Site 23'!$J$13:$J$172,MATCH('- MASTER -'!B370,'Site 23'!$B$13:$B$172,0))</f>
        <v>#N/A</v>
      </c>
      <c r="I370" s="218" t="e">
        <f t="shared" si="15"/>
        <v>#N/A</v>
      </c>
    </row>
    <row r="371" spans="1:9" ht="35.1" hidden="1" customHeight="1">
      <c r="A371" s="319">
        <v>7</v>
      </c>
      <c r="B371" s="219">
        <f>+'Site 23'!$B$37</f>
        <v>0</v>
      </c>
      <c r="C371" s="220" t="str">
        <f>+'Site 23'!$C$11</f>
        <v>Site 23</v>
      </c>
      <c r="D371" s="421" t="e">
        <f>INDEX('Site 23'!$C$13:$C$172,MATCH('- MASTER -'!B371,'Site 23'!$B$13:$B$172,0))</f>
        <v>#N/A</v>
      </c>
      <c r="E371" s="220" t="s">
        <v>17</v>
      </c>
      <c r="F371" s="418" t="e">
        <f>INDEX('Site 23'!$I$13:$I$172,(MATCH('- MASTER -'!B371,'Site 23'!$B$13:$B$172,0)))</f>
        <v>#N/A</v>
      </c>
      <c r="G371" s="389"/>
      <c r="H371" s="214" t="e">
        <f>INDEX('Site 23'!$J$13:$J$172,MATCH('- MASTER -'!B371,'Site 23'!$B$13:$B$172,0))</f>
        <v>#N/A</v>
      </c>
      <c r="I371" s="218" t="e">
        <f t="shared" si="15"/>
        <v>#N/A</v>
      </c>
    </row>
    <row r="372" spans="1:9" ht="35.1" hidden="1" customHeight="1">
      <c r="A372" s="319">
        <v>8</v>
      </c>
      <c r="B372" s="219">
        <f>+'Site 23'!$B$41</f>
        <v>0</v>
      </c>
      <c r="C372" s="220" t="str">
        <f>+'Site 23'!$C$11</f>
        <v>Site 23</v>
      </c>
      <c r="D372" s="421" t="e">
        <f>INDEX('Site 23'!$C$13:$C$172,MATCH('- MASTER -'!B372,'Site 23'!$B$13:$B$172,0))</f>
        <v>#N/A</v>
      </c>
      <c r="E372" s="220" t="s">
        <v>17</v>
      </c>
      <c r="F372" s="418" t="e">
        <f>INDEX('Site 23'!$I$13:$I$172,(MATCH('- MASTER -'!B372,'Site 23'!$B$13:$B$172,0)))</f>
        <v>#N/A</v>
      </c>
      <c r="G372" s="389"/>
      <c r="H372" s="214" t="e">
        <f>INDEX('Site 23'!$J$13:$J$172,MATCH('- MASTER -'!B372,'Site 23'!$B$13:$B$172,0))</f>
        <v>#N/A</v>
      </c>
      <c r="I372" s="218" t="e">
        <f t="shared" si="15"/>
        <v>#N/A</v>
      </c>
    </row>
    <row r="373" spans="1:9" ht="35.1" hidden="1" customHeight="1">
      <c r="A373" s="319">
        <v>9</v>
      </c>
      <c r="B373" s="219">
        <f>+'Site 23'!$B$45</f>
        <v>0</v>
      </c>
      <c r="C373" s="220" t="str">
        <f>+'Site 23'!$C$11</f>
        <v>Site 23</v>
      </c>
      <c r="D373" s="421" t="e">
        <f>INDEX('Site 23'!$C$13:$C$172,MATCH('- MASTER -'!B373,'Site 23'!$B$13:$B$172,0))</f>
        <v>#N/A</v>
      </c>
      <c r="E373" s="220" t="s">
        <v>17</v>
      </c>
      <c r="F373" s="418" t="e">
        <f>INDEX('Site 23'!$I$13:$I$172,(MATCH('- MASTER -'!B373,'Site 23'!$B$13:$B$172,0)))</f>
        <v>#N/A</v>
      </c>
      <c r="G373" s="389"/>
      <c r="H373" s="214" t="e">
        <f>INDEX('Site 23'!$J$13:$J$172,MATCH('- MASTER -'!B373,'Site 23'!$B$13:$B$172,0))</f>
        <v>#N/A</v>
      </c>
      <c r="I373" s="218" t="e">
        <f t="shared" si="15"/>
        <v>#N/A</v>
      </c>
    </row>
    <row r="374" spans="1:9" ht="35.1" hidden="1" customHeight="1">
      <c r="A374" s="319">
        <v>10</v>
      </c>
      <c r="B374" s="219">
        <f>+'Site 23'!$B$49</f>
        <v>0</v>
      </c>
      <c r="C374" s="220" t="str">
        <f>+'Site 23'!$C$11</f>
        <v>Site 23</v>
      </c>
      <c r="D374" s="421" t="e">
        <f>INDEX('Site 23'!$C$13:$C$172,MATCH('- MASTER -'!B374,'Site 23'!$B$13:$B$172,0))</f>
        <v>#N/A</v>
      </c>
      <c r="E374" s="220" t="s">
        <v>17</v>
      </c>
      <c r="F374" s="418" t="e">
        <f>INDEX('Site 23'!$I$13:$I$172,(MATCH('- MASTER -'!B374,'Site 23'!$B$13:$B$172,0)))</f>
        <v>#N/A</v>
      </c>
      <c r="G374" s="389"/>
      <c r="H374" s="214" t="e">
        <f>INDEX('Site 23'!$J$13:$J$172,MATCH('- MASTER -'!B374,'Site 23'!$B$13:$B$172,0))</f>
        <v>#N/A</v>
      </c>
      <c r="I374" s="218" t="e">
        <f t="shared" si="15"/>
        <v>#N/A</v>
      </c>
    </row>
    <row r="375" spans="1:9" ht="35.1" hidden="1" customHeight="1">
      <c r="A375" s="319">
        <v>11</v>
      </c>
      <c r="B375" s="219">
        <f>+'Site 23'!$B$53</f>
        <v>0</v>
      </c>
      <c r="C375" s="220" t="str">
        <f>+'Site 23'!$C$11</f>
        <v>Site 23</v>
      </c>
      <c r="D375" s="421" t="e">
        <f>INDEX('Site 23'!$C$13:$C$172,MATCH('- MASTER -'!B375,'Site 23'!$B$13:$B$172,0))</f>
        <v>#N/A</v>
      </c>
      <c r="E375" s="220" t="s">
        <v>17</v>
      </c>
      <c r="F375" s="418" t="e">
        <f>INDEX('Site 23'!$I$13:$I$172,(MATCH('- MASTER -'!B375,'Site 23'!$B$13:$B$172,0)))</f>
        <v>#N/A</v>
      </c>
      <c r="G375" s="389"/>
      <c r="H375" s="214" t="e">
        <f>INDEX('Site 23'!$J$13:$J$172,MATCH('- MASTER -'!B375,'Site 23'!$B$13:$B$172,0))</f>
        <v>#N/A</v>
      </c>
      <c r="I375" s="218" t="e">
        <f t="shared" ref="I375:I379" si="17">ROUND(H375,0)</f>
        <v>#N/A</v>
      </c>
    </row>
    <row r="376" spans="1:9" ht="35.1" hidden="1" customHeight="1">
      <c r="A376" s="319">
        <v>12</v>
      </c>
      <c r="B376" s="219">
        <f>+'Site 23'!$B$57</f>
        <v>0</v>
      </c>
      <c r="C376" s="220" t="str">
        <f>+'Site 23'!$C$11</f>
        <v>Site 23</v>
      </c>
      <c r="D376" s="421" t="e">
        <f>INDEX('Site 23'!$C$13:$C$172,MATCH('- MASTER -'!B376,'Site 23'!$B$13:$B$172,0))</f>
        <v>#N/A</v>
      </c>
      <c r="E376" s="220" t="s">
        <v>17</v>
      </c>
      <c r="F376" s="418" t="e">
        <f>INDEX('Site 23'!$I$13:$I$172,(MATCH('- MASTER -'!B376,'Site 23'!$B$13:$B$172,0)))</f>
        <v>#N/A</v>
      </c>
      <c r="G376" s="389"/>
      <c r="H376" s="214" t="e">
        <f>INDEX('Site 23'!$J$13:$J$172,MATCH('- MASTER -'!B376,'Site 23'!$B$13:$B$172,0))</f>
        <v>#N/A</v>
      </c>
      <c r="I376" s="218" t="e">
        <f t="shared" si="17"/>
        <v>#N/A</v>
      </c>
    </row>
    <row r="377" spans="1:9" ht="35.1" hidden="1" customHeight="1">
      <c r="A377" s="319">
        <v>13</v>
      </c>
      <c r="B377" s="219">
        <f>+'Site 23'!$B$61</f>
        <v>0</v>
      </c>
      <c r="C377" s="220" t="str">
        <f>+'Site 23'!$C$11</f>
        <v>Site 23</v>
      </c>
      <c r="D377" s="421" t="e">
        <f>INDEX('Site 23'!$C$13:$C$172,MATCH('- MASTER -'!B377,'Site 23'!$B$13:$B$172,0))</f>
        <v>#N/A</v>
      </c>
      <c r="E377" s="220" t="s">
        <v>17</v>
      </c>
      <c r="F377" s="418" t="e">
        <f>INDEX('Site 23'!$I$13:$I$172,(MATCH('- MASTER -'!B377,'Site 23'!$B$13:$B$172,0)))</f>
        <v>#N/A</v>
      </c>
      <c r="G377" s="389"/>
      <c r="H377" s="214" t="e">
        <f>INDEX('Site 23'!$J$13:$J$172,MATCH('- MASTER -'!B377,'Site 23'!$B$13:$B$172,0))</f>
        <v>#N/A</v>
      </c>
      <c r="I377" s="218" t="e">
        <f t="shared" si="17"/>
        <v>#N/A</v>
      </c>
    </row>
    <row r="378" spans="1:9" ht="35.1" hidden="1" customHeight="1">
      <c r="A378" s="319">
        <v>14</v>
      </c>
      <c r="B378" s="219">
        <f>+'Site 23'!$B$65</f>
        <v>0</v>
      </c>
      <c r="C378" s="220" t="str">
        <f>+'Site 23'!$C$11</f>
        <v>Site 23</v>
      </c>
      <c r="D378" s="421" t="e">
        <f>INDEX('Site 23'!$C$13:$C$172,MATCH('- MASTER -'!B378,'Site 23'!$B$13:$B$172,0))</f>
        <v>#N/A</v>
      </c>
      <c r="E378" s="220" t="s">
        <v>17</v>
      </c>
      <c r="F378" s="418" t="e">
        <f>INDEX('Site 23'!$I$13:$I$172,(MATCH('- MASTER -'!B378,'Site 23'!$B$13:$B$172,0)))</f>
        <v>#N/A</v>
      </c>
      <c r="G378" s="389"/>
      <c r="H378" s="214" t="e">
        <f>INDEX('Site 23'!$J$13:$J$172,MATCH('- MASTER -'!B378,'Site 23'!$B$13:$B$172,0))</f>
        <v>#N/A</v>
      </c>
      <c r="I378" s="218" t="e">
        <f t="shared" si="17"/>
        <v>#N/A</v>
      </c>
    </row>
    <row r="379" spans="1:9" ht="35.1" hidden="1" customHeight="1">
      <c r="A379" s="319">
        <v>15</v>
      </c>
      <c r="B379" s="219">
        <f>+'Site 23'!$B$69</f>
        <v>0</v>
      </c>
      <c r="C379" s="220" t="str">
        <f>+'Site 23'!$C$11</f>
        <v>Site 23</v>
      </c>
      <c r="D379" s="421" t="e">
        <f>INDEX('Site 23'!$C$13:$C$172,MATCH('- MASTER -'!B379,'Site 23'!$B$13:$B$172,0))</f>
        <v>#N/A</v>
      </c>
      <c r="E379" s="220" t="s">
        <v>17</v>
      </c>
      <c r="F379" s="418" t="e">
        <f>INDEX('Site 23'!$I$13:$I$172,(MATCH('- MASTER -'!B379,'Site 23'!$B$13:$B$172,0)))</f>
        <v>#N/A</v>
      </c>
      <c r="G379" s="389"/>
      <c r="H379" s="214" t="e">
        <f>INDEX('Site 23'!$J$13:$J$172,MATCH('- MASTER -'!B379,'Site 23'!$B$13:$B$172,0))</f>
        <v>#N/A</v>
      </c>
      <c r="I379" s="218" t="e">
        <f t="shared" si="17"/>
        <v>#N/A</v>
      </c>
    </row>
    <row r="380" spans="1:9" ht="35.1" hidden="1" customHeight="1">
      <c r="A380" s="319"/>
      <c r="B380" s="219"/>
      <c r="C380" s="220"/>
      <c r="D380" s="421"/>
      <c r="E380" s="220"/>
      <c r="F380" s="317"/>
      <c r="G380" s="316"/>
      <c r="H380" s="214"/>
      <c r="I380" s="218">
        <f t="shared" si="15"/>
        <v>0</v>
      </c>
    </row>
    <row r="381" spans="1:9" ht="35.1" hidden="1" customHeight="1">
      <c r="A381" s="319">
        <v>1</v>
      </c>
      <c r="B381" s="219">
        <f>+'Site 24'!$B$13</f>
        <v>0</v>
      </c>
      <c r="C381" s="315" t="str">
        <f>+'Site 24'!$C$11</f>
        <v>Site 24</v>
      </c>
      <c r="D381" s="421" t="e">
        <f>INDEX('Site 24'!$C$13:$C$172,MATCH('- MASTER -'!B381,'Site 24'!$B$13:$B$172,0))</f>
        <v>#N/A</v>
      </c>
      <c r="E381" s="220" t="s">
        <v>17</v>
      </c>
      <c r="F381" s="418" t="e">
        <f>INDEX('Site 24'!$I$13:$I$172,(MATCH('- MASTER -'!B381,'Site 24'!$B$13:$B$172,0)))</f>
        <v>#N/A</v>
      </c>
      <c r="G381" s="389"/>
      <c r="H381" s="214" t="e">
        <f>INDEX('Site 24'!$J$13:$J$172,MATCH('- MASTER -'!B381,'Site 24'!$B$13:$B$172,0))</f>
        <v>#N/A</v>
      </c>
      <c r="I381" s="218" t="e">
        <f t="shared" si="15"/>
        <v>#N/A</v>
      </c>
    </row>
    <row r="382" spans="1:9" ht="35.1" hidden="1" customHeight="1">
      <c r="A382" s="319">
        <v>2</v>
      </c>
      <c r="B382" s="219">
        <f>+'Site 24'!$B$17</f>
        <v>0</v>
      </c>
      <c r="C382" s="220" t="str">
        <f>+'Site 24'!$C$11</f>
        <v>Site 24</v>
      </c>
      <c r="D382" s="421" t="e">
        <f>INDEX('Site 24'!$C$13:$C$172,MATCH('- MASTER -'!B382,'Site 24'!$B$13:$B$172,0))</f>
        <v>#N/A</v>
      </c>
      <c r="E382" s="220" t="s">
        <v>17</v>
      </c>
      <c r="F382" s="418" t="e">
        <f>INDEX('Site 24'!$I$13:$I$172,(MATCH('- MASTER -'!B382,'Site 24'!$B$13:$B$172,0)))</f>
        <v>#N/A</v>
      </c>
      <c r="G382" s="389"/>
      <c r="H382" s="214" t="e">
        <f>INDEX('Site 24'!$J$13:$J$172,MATCH('- MASTER -'!B382,'Site 24'!$B$13:$B$172,0))</f>
        <v>#N/A</v>
      </c>
      <c r="I382" s="218" t="e">
        <f t="shared" si="15"/>
        <v>#N/A</v>
      </c>
    </row>
    <row r="383" spans="1:9" ht="35.1" hidden="1" customHeight="1">
      <c r="A383" s="319">
        <v>3</v>
      </c>
      <c r="B383" s="219">
        <f>+'Site 24'!$B$21</f>
        <v>0</v>
      </c>
      <c r="C383" s="220" t="str">
        <f>+'Site 24'!$C$11</f>
        <v>Site 24</v>
      </c>
      <c r="D383" s="421" t="e">
        <f>INDEX('Site 24'!$C$13:$C$172,MATCH('- MASTER -'!B383,'Site 24'!$B$13:$B$172,0))</f>
        <v>#N/A</v>
      </c>
      <c r="E383" s="220" t="s">
        <v>17</v>
      </c>
      <c r="F383" s="418" t="e">
        <f>INDEX('Site 24'!$I$13:$I$172,(MATCH('- MASTER -'!B383,'Site 24'!$B$13:$B$172,0)))</f>
        <v>#N/A</v>
      </c>
      <c r="G383" s="389"/>
      <c r="H383" s="214" t="e">
        <f>INDEX('Site 24'!$J$13:$J$172,MATCH('- MASTER -'!B383,'Site 24'!$B$13:$B$172,0))</f>
        <v>#N/A</v>
      </c>
      <c r="I383" s="218" t="e">
        <f t="shared" si="15"/>
        <v>#N/A</v>
      </c>
    </row>
    <row r="384" spans="1:9" ht="35.1" hidden="1" customHeight="1">
      <c r="A384" s="319">
        <v>4</v>
      </c>
      <c r="B384" s="219">
        <f>+'Site 24'!$B$25</f>
        <v>0</v>
      </c>
      <c r="C384" s="220" t="str">
        <f>+'Site 24'!$C$11</f>
        <v>Site 24</v>
      </c>
      <c r="D384" s="421" t="e">
        <f>INDEX('Site 24'!$C$13:$C$172,MATCH('- MASTER -'!B384,'Site 24'!$B$13:$B$172,0))</f>
        <v>#N/A</v>
      </c>
      <c r="E384" s="220" t="s">
        <v>17</v>
      </c>
      <c r="F384" s="418" t="e">
        <f>INDEX('Site 24'!$I$13:$I$172,(MATCH('- MASTER -'!B384,'Site 24'!$B$13:$B$172,0)))</f>
        <v>#N/A</v>
      </c>
      <c r="G384" s="389"/>
      <c r="H384" s="214" t="e">
        <f>INDEX('Site 24'!$J$13:$J$172,MATCH('- MASTER -'!B384,'Site 24'!$B$13:$B$172,0))</f>
        <v>#N/A</v>
      </c>
      <c r="I384" s="218" t="e">
        <f t="shared" si="15"/>
        <v>#N/A</v>
      </c>
    </row>
    <row r="385" spans="1:9" ht="35.1" hidden="1" customHeight="1">
      <c r="A385" s="319">
        <v>5</v>
      </c>
      <c r="B385" s="219">
        <f>+'Site 24'!$B$29</f>
        <v>0</v>
      </c>
      <c r="C385" s="220" t="str">
        <f>+'Site 24'!$C$11</f>
        <v>Site 24</v>
      </c>
      <c r="D385" s="421" t="e">
        <f>INDEX('Site 24'!$C$13:$C$172,MATCH('- MASTER -'!B385,'Site 24'!$B$13:$B$172,0))</f>
        <v>#N/A</v>
      </c>
      <c r="E385" s="220" t="s">
        <v>17</v>
      </c>
      <c r="F385" s="418" t="e">
        <f>INDEX('Site 24'!$I$13:$I$172,(MATCH('- MASTER -'!B385,'Site 24'!$B$13:$B$172,0)))</f>
        <v>#N/A</v>
      </c>
      <c r="G385" s="389"/>
      <c r="H385" s="214" t="e">
        <f>INDEX('Site 24'!$J$13:$J$172,MATCH('- MASTER -'!B385,'Site 24'!$B$13:$B$172,0))</f>
        <v>#N/A</v>
      </c>
      <c r="I385" s="218" t="e">
        <f t="shared" si="15"/>
        <v>#N/A</v>
      </c>
    </row>
    <row r="386" spans="1:9" ht="35.1" hidden="1" customHeight="1">
      <c r="A386" s="319">
        <v>6</v>
      </c>
      <c r="B386" s="219">
        <f>+'Site 24'!$B$33</f>
        <v>0</v>
      </c>
      <c r="C386" s="220" t="str">
        <f>+'Site 24'!$C$11</f>
        <v>Site 24</v>
      </c>
      <c r="D386" s="421" t="e">
        <f>INDEX('Site 24'!$C$13:$C$172,MATCH('- MASTER -'!B386,'Site 24'!$B$13:$B$172,0))</f>
        <v>#N/A</v>
      </c>
      <c r="E386" s="220" t="s">
        <v>17</v>
      </c>
      <c r="F386" s="418" t="e">
        <f>INDEX('Site 24'!$I$13:$I$172,(MATCH('- MASTER -'!B386,'Site 24'!$B$13:$B$172,0)))</f>
        <v>#N/A</v>
      </c>
      <c r="G386" s="389"/>
      <c r="H386" s="214" t="e">
        <f>INDEX('Site 24'!$J$13:$J$172,MATCH('- MASTER -'!B386,'Site 24'!$B$13:$B$172,0))</f>
        <v>#N/A</v>
      </c>
      <c r="I386" s="218" t="e">
        <f t="shared" si="15"/>
        <v>#N/A</v>
      </c>
    </row>
    <row r="387" spans="1:9" ht="35.1" hidden="1" customHeight="1">
      <c r="A387" s="319">
        <v>7</v>
      </c>
      <c r="B387" s="219">
        <f>+'Site 24'!$B$37</f>
        <v>0</v>
      </c>
      <c r="C387" s="220" t="str">
        <f>+'Site 24'!$C$11</f>
        <v>Site 24</v>
      </c>
      <c r="D387" s="421" t="e">
        <f>INDEX('Site 24'!$C$13:$C$172,MATCH('- MASTER -'!B387,'Site 24'!$B$13:$B$172,0))</f>
        <v>#N/A</v>
      </c>
      <c r="E387" s="220" t="s">
        <v>17</v>
      </c>
      <c r="F387" s="418" t="e">
        <f>INDEX('Site 24'!$I$13:$I$172,(MATCH('- MASTER -'!B387,'Site 24'!$B$13:$B$172,0)))</f>
        <v>#N/A</v>
      </c>
      <c r="G387" s="389"/>
      <c r="H387" s="214" t="e">
        <f>INDEX('Site 24'!$J$13:$J$172,MATCH('- MASTER -'!B387,'Site 24'!$B$13:$B$172,0))</f>
        <v>#N/A</v>
      </c>
      <c r="I387" s="218" t="e">
        <f t="shared" si="15"/>
        <v>#N/A</v>
      </c>
    </row>
    <row r="388" spans="1:9" ht="35.1" hidden="1" customHeight="1">
      <c r="A388" s="319">
        <v>8</v>
      </c>
      <c r="B388" s="219">
        <f>+'Site 24'!$B$41</f>
        <v>0</v>
      </c>
      <c r="C388" s="220" t="str">
        <f>+'Site 24'!$C$11</f>
        <v>Site 24</v>
      </c>
      <c r="D388" s="421" t="e">
        <f>INDEX('Site 24'!$C$13:$C$172,MATCH('- MASTER -'!B388,'Site 24'!$B$13:$B$172,0))</f>
        <v>#N/A</v>
      </c>
      <c r="E388" s="220" t="s">
        <v>17</v>
      </c>
      <c r="F388" s="418" t="e">
        <f>INDEX('Site 24'!$I$13:$I$172,(MATCH('- MASTER -'!B388,'Site 24'!$B$13:$B$172,0)))</f>
        <v>#N/A</v>
      </c>
      <c r="G388" s="389"/>
      <c r="H388" s="214" t="e">
        <f>INDEX('Site 24'!$J$13:$J$172,MATCH('- MASTER -'!B388,'Site 24'!$B$13:$B$172,0))</f>
        <v>#N/A</v>
      </c>
      <c r="I388" s="218" t="e">
        <f t="shared" si="15"/>
        <v>#N/A</v>
      </c>
    </row>
    <row r="389" spans="1:9" ht="35.1" hidden="1" customHeight="1">
      <c r="A389" s="319">
        <v>9</v>
      </c>
      <c r="B389" s="219">
        <f>+'Site 24'!$B$45</f>
        <v>0</v>
      </c>
      <c r="C389" s="220" t="str">
        <f>+'Site 24'!$C$11</f>
        <v>Site 24</v>
      </c>
      <c r="D389" s="421" t="e">
        <f>INDEX('Site 24'!$C$13:$C$172,MATCH('- MASTER -'!B389,'Site 24'!$B$13:$B$172,0))</f>
        <v>#N/A</v>
      </c>
      <c r="E389" s="220" t="s">
        <v>17</v>
      </c>
      <c r="F389" s="418" t="e">
        <f>INDEX('Site 24'!$I$13:$I$172,(MATCH('- MASTER -'!B389,'Site 24'!$B$13:$B$172,0)))</f>
        <v>#N/A</v>
      </c>
      <c r="G389" s="389"/>
      <c r="H389" s="214" t="e">
        <f>INDEX('Site 24'!$J$13:$J$172,MATCH('- MASTER -'!B389,'Site 24'!$B$13:$B$172,0))</f>
        <v>#N/A</v>
      </c>
      <c r="I389" s="218" t="e">
        <f t="shared" si="15"/>
        <v>#N/A</v>
      </c>
    </row>
    <row r="390" spans="1:9" ht="35.1" hidden="1" customHeight="1">
      <c r="A390" s="319">
        <v>10</v>
      </c>
      <c r="B390" s="219">
        <f>+'Site 24'!$B$49</f>
        <v>0</v>
      </c>
      <c r="C390" s="220" t="str">
        <f>+'Site 24'!$C$11</f>
        <v>Site 24</v>
      </c>
      <c r="D390" s="421" t="e">
        <f>INDEX('Site 24'!$C$13:$C$172,MATCH('- MASTER -'!B390,'Site 24'!$B$13:$B$172,0))</f>
        <v>#N/A</v>
      </c>
      <c r="E390" s="220" t="s">
        <v>17</v>
      </c>
      <c r="F390" s="418" t="e">
        <f>INDEX('Site 24'!$I$13:$I$172,(MATCH('- MASTER -'!B390,'Site 24'!$B$13:$B$172,0)))</f>
        <v>#N/A</v>
      </c>
      <c r="G390" s="389"/>
      <c r="H390" s="214" t="e">
        <f>INDEX('Site 24'!$J$13:$J$172,MATCH('- MASTER -'!B390,'Site 24'!$B$13:$B$172,0))</f>
        <v>#N/A</v>
      </c>
      <c r="I390" s="218" t="e">
        <f t="shared" si="15"/>
        <v>#N/A</v>
      </c>
    </row>
    <row r="391" spans="1:9" ht="35.1" hidden="1" customHeight="1">
      <c r="A391" s="319">
        <v>11</v>
      </c>
      <c r="B391" s="219">
        <f>+'Site 24'!$B$53</f>
        <v>0</v>
      </c>
      <c r="C391" s="220" t="str">
        <f>+'Site 24'!$C$11</f>
        <v>Site 24</v>
      </c>
      <c r="D391" s="421" t="e">
        <f>INDEX('Site 24'!$C$13:$C$172,MATCH('- MASTER -'!B391,'Site 24'!$B$13:$B$172,0))</f>
        <v>#N/A</v>
      </c>
      <c r="E391" s="220" t="s">
        <v>17</v>
      </c>
      <c r="F391" s="418" t="e">
        <f>INDEX('Site 24'!$I$13:$I$172,(MATCH('- MASTER -'!B391,'Site 24'!$B$13:$B$172,0)))</f>
        <v>#N/A</v>
      </c>
      <c r="G391" s="389"/>
      <c r="H391" s="214" t="e">
        <f>INDEX('Site 24'!$J$13:$J$172,MATCH('- MASTER -'!B391,'Site 24'!$B$13:$B$172,0))</f>
        <v>#N/A</v>
      </c>
      <c r="I391" s="218" t="e">
        <f t="shared" si="15"/>
        <v>#N/A</v>
      </c>
    </row>
    <row r="392" spans="1:9" ht="35.1" hidden="1" customHeight="1">
      <c r="A392" s="319">
        <v>12</v>
      </c>
      <c r="B392" s="219">
        <f>+'Site 24'!$B$57</f>
        <v>0</v>
      </c>
      <c r="C392" s="220" t="str">
        <f>+'Site 24'!$C$11</f>
        <v>Site 24</v>
      </c>
      <c r="D392" s="421" t="e">
        <f>INDEX('Site 24'!$C$13:$C$172,MATCH('- MASTER -'!B392,'Site 24'!$B$13:$B$172,0))</f>
        <v>#N/A</v>
      </c>
      <c r="E392" s="220" t="s">
        <v>17</v>
      </c>
      <c r="F392" s="418" t="e">
        <f>INDEX('Site 24'!$I$13:$I$172,(MATCH('- MASTER -'!B392,'Site 24'!$B$13:$B$172,0)))</f>
        <v>#N/A</v>
      </c>
      <c r="G392" s="389"/>
      <c r="H392" s="214" t="e">
        <f>INDEX('Site 24'!$J$13:$J$172,MATCH('- MASTER -'!B392,'Site 24'!$B$13:$B$172,0))</f>
        <v>#N/A</v>
      </c>
      <c r="I392" s="218" t="e">
        <f t="shared" si="15"/>
        <v>#N/A</v>
      </c>
    </row>
    <row r="393" spans="1:9" ht="35.1" hidden="1" customHeight="1">
      <c r="A393" s="319">
        <v>13</v>
      </c>
      <c r="B393" s="219">
        <f>+'Site 24'!$B$61</f>
        <v>0</v>
      </c>
      <c r="C393" s="220" t="str">
        <f>+'Site 24'!$C$11</f>
        <v>Site 24</v>
      </c>
      <c r="D393" s="421" t="e">
        <f>INDEX('Site 24'!$C$13:$C$172,MATCH('- MASTER -'!B393,'Site 24'!$B$13:$B$172,0))</f>
        <v>#N/A</v>
      </c>
      <c r="E393" s="220" t="s">
        <v>17</v>
      </c>
      <c r="F393" s="418" t="e">
        <f>INDEX('Site 24'!$I$13:$I$172,(MATCH('- MASTER -'!B393,'Site 24'!$B$13:$B$172,0)))</f>
        <v>#N/A</v>
      </c>
      <c r="G393" s="389"/>
      <c r="H393" s="214" t="e">
        <f>INDEX('Site 24'!$J$13:$J$172,MATCH('- MASTER -'!B393,'Site 24'!$B$13:$B$172,0))</f>
        <v>#N/A</v>
      </c>
      <c r="I393" s="218" t="e">
        <f t="shared" si="15"/>
        <v>#N/A</v>
      </c>
    </row>
    <row r="394" spans="1:9" ht="35.1" hidden="1" customHeight="1">
      <c r="A394" s="319">
        <v>14</v>
      </c>
      <c r="B394" s="219">
        <f>+'Site 24'!$B$65</f>
        <v>0</v>
      </c>
      <c r="C394" s="220" t="str">
        <f>+'Site 24'!$C$11</f>
        <v>Site 24</v>
      </c>
      <c r="D394" s="421" t="e">
        <f>INDEX('Site 24'!$C$13:$C$172,MATCH('- MASTER -'!B394,'Site 24'!$B$13:$B$172,0))</f>
        <v>#N/A</v>
      </c>
      <c r="E394" s="220" t="s">
        <v>17</v>
      </c>
      <c r="F394" s="418" t="e">
        <f>INDEX('Site 24'!$I$13:$I$172,(MATCH('- MASTER -'!B394,'Site 24'!$B$13:$B$172,0)))</f>
        <v>#N/A</v>
      </c>
      <c r="G394" s="389"/>
      <c r="H394" s="214" t="e">
        <f>INDEX('Site 24'!$J$13:$J$172,MATCH('- MASTER -'!B394,'Site 24'!$B$13:$B$172,0))</f>
        <v>#N/A</v>
      </c>
      <c r="I394" s="218" t="e">
        <f t="shared" si="15"/>
        <v>#N/A</v>
      </c>
    </row>
    <row r="395" spans="1:9" ht="35.1" hidden="1" customHeight="1">
      <c r="A395" s="319">
        <v>15</v>
      </c>
      <c r="B395" s="219">
        <f>+'Site 24'!$B$69</f>
        <v>0</v>
      </c>
      <c r="C395" s="220" t="str">
        <f>+'Site 24'!$C$11</f>
        <v>Site 24</v>
      </c>
      <c r="D395" s="421" t="e">
        <f>INDEX('Site 24'!$C$13:$C$172,MATCH('- MASTER -'!B395,'Site 24'!$B$13:$B$172,0))</f>
        <v>#N/A</v>
      </c>
      <c r="E395" s="220" t="s">
        <v>17</v>
      </c>
      <c r="F395" s="418" t="e">
        <f>INDEX('Site 24'!$I$13:$I$172,(MATCH('- MASTER -'!B395,'Site 24'!$B$13:$B$172,0)))</f>
        <v>#N/A</v>
      </c>
      <c r="G395" s="389"/>
      <c r="H395" s="214" t="e">
        <f>INDEX('Site 24'!$J$13:$J$172,MATCH('- MASTER -'!B395,'Site 24'!$B$13:$B$172,0))</f>
        <v>#N/A</v>
      </c>
      <c r="I395" s="218" t="e">
        <f t="shared" si="15"/>
        <v>#N/A</v>
      </c>
    </row>
    <row r="396" spans="1:9" ht="35.1" hidden="1" customHeight="1">
      <c r="A396" s="319"/>
      <c r="B396" s="219"/>
      <c r="C396" s="220"/>
      <c r="D396" s="421"/>
      <c r="E396" s="220"/>
      <c r="F396" s="317"/>
      <c r="G396" s="316"/>
      <c r="H396" s="214"/>
      <c r="I396" s="218">
        <f t="shared" si="15"/>
        <v>0</v>
      </c>
    </row>
    <row r="397" spans="1:9" ht="35.1" hidden="1" customHeight="1">
      <c r="A397" s="319">
        <v>1</v>
      </c>
      <c r="B397" s="219">
        <f>+'Site 25'!$B$13</f>
        <v>0</v>
      </c>
      <c r="C397" s="315" t="str">
        <f>+'Site 25'!$C$11</f>
        <v>Site 25</v>
      </c>
      <c r="D397" s="421" t="e">
        <f>INDEX('Site 25'!$C$13:$C$172,MATCH('- MASTER -'!B397,'Site 25'!$B$13:$B$172,0))</f>
        <v>#N/A</v>
      </c>
      <c r="E397" s="220" t="s">
        <v>17</v>
      </c>
      <c r="F397" s="418" t="e">
        <f>INDEX('Site 25'!$I$13:$I$172,(MATCH('- MASTER -'!B397,'Site 25'!$B$13:$B$172,0)))</f>
        <v>#N/A</v>
      </c>
      <c r="G397" s="389"/>
      <c r="H397" s="214" t="e">
        <f>INDEX('Site 25'!$J$13:$J$172,MATCH('- MASTER -'!B397,'Site 25'!$B$13:$B$172,0))</f>
        <v>#N/A</v>
      </c>
      <c r="I397" s="218" t="e">
        <f t="shared" si="15"/>
        <v>#N/A</v>
      </c>
    </row>
    <row r="398" spans="1:9" ht="35.1" hidden="1" customHeight="1">
      <c r="A398" s="319">
        <v>2</v>
      </c>
      <c r="B398" s="219">
        <f>+'Site 25'!$B$17</f>
        <v>0</v>
      </c>
      <c r="C398" s="220" t="str">
        <f>+'Site 25'!$C$11</f>
        <v>Site 25</v>
      </c>
      <c r="D398" s="421" t="e">
        <f>INDEX('Site 25'!$C$13:$C$172,MATCH('- MASTER -'!B398,'Site 25'!$B$13:$B$172,0))</f>
        <v>#N/A</v>
      </c>
      <c r="E398" s="220" t="s">
        <v>17</v>
      </c>
      <c r="F398" s="418" t="e">
        <f>INDEX('Site 25'!$I$13:$I$172,(MATCH('- MASTER -'!B398,'Site 25'!$B$13:$B$172,0)))</f>
        <v>#N/A</v>
      </c>
      <c r="G398" s="389"/>
      <c r="H398" s="214" t="e">
        <f>INDEX('Site 25'!$J$13:$J$172,MATCH('- MASTER -'!B398,'Site 25'!$B$13:$B$172,0))</f>
        <v>#N/A</v>
      </c>
      <c r="I398" s="218" t="e">
        <f t="shared" ref="I398:I411" si="18">ROUND(H398,0)</f>
        <v>#N/A</v>
      </c>
    </row>
    <row r="399" spans="1:9" ht="35.1" hidden="1" customHeight="1">
      <c r="A399" s="319">
        <v>3</v>
      </c>
      <c r="B399" s="219">
        <f>+'Site 25'!$B$21</f>
        <v>0</v>
      </c>
      <c r="C399" s="220" t="str">
        <f>+'Site 25'!$C$11</f>
        <v>Site 25</v>
      </c>
      <c r="D399" s="421" t="e">
        <f>INDEX('Site 25'!$C$13:$C$172,MATCH('- MASTER -'!B399,'Site 25'!$B$13:$B$172,0))</f>
        <v>#N/A</v>
      </c>
      <c r="E399" s="220" t="s">
        <v>17</v>
      </c>
      <c r="F399" s="418" t="e">
        <f>INDEX('Site 25'!$I$13:$I$172,(MATCH('- MASTER -'!B399,'Site 25'!$B$13:$B$172,0)))</f>
        <v>#N/A</v>
      </c>
      <c r="G399" s="389"/>
      <c r="H399" s="214" t="e">
        <f>INDEX('Site 25'!$J$13:$J$172,MATCH('- MASTER -'!B399,'Site 25'!$B$13:$B$172,0))</f>
        <v>#N/A</v>
      </c>
      <c r="I399" s="218" t="e">
        <f t="shared" si="18"/>
        <v>#N/A</v>
      </c>
    </row>
    <row r="400" spans="1:9" ht="35.1" hidden="1" customHeight="1">
      <c r="A400" s="319">
        <v>4</v>
      </c>
      <c r="B400" s="219">
        <f>+'Site 25'!$B$25</f>
        <v>0</v>
      </c>
      <c r="C400" s="220" t="str">
        <f>+'Site 25'!$C$11</f>
        <v>Site 25</v>
      </c>
      <c r="D400" s="421" t="e">
        <f>INDEX('Site 25'!$C$13:$C$172,MATCH('- MASTER -'!B400,'Site 25'!$B$13:$B$172,0))</f>
        <v>#N/A</v>
      </c>
      <c r="E400" s="220" t="s">
        <v>17</v>
      </c>
      <c r="F400" s="418" t="e">
        <f>INDEX('Site 25'!$I$13:$I$172,(MATCH('- MASTER -'!B400,'Site 25'!$B$13:$B$172,0)))</f>
        <v>#N/A</v>
      </c>
      <c r="G400" s="389"/>
      <c r="H400" s="214" t="e">
        <f>INDEX('Site 25'!$J$13:$J$172,MATCH('- MASTER -'!B400,'Site 25'!$B$13:$B$172,0))</f>
        <v>#N/A</v>
      </c>
      <c r="I400" s="218" t="e">
        <f t="shared" si="18"/>
        <v>#N/A</v>
      </c>
    </row>
    <row r="401" spans="1:9" ht="35.1" hidden="1" customHeight="1">
      <c r="A401" s="319">
        <v>5</v>
      </c>
      <c r="B401" s="219">
        <f>+'Site 25'!$B$29</f>
        <v>0</v>
      </c>
      <c r="C401" s="220" t="str">
        <f>+'Site 25'!$C$11</f>
        <v>Site 25</v>
      </c>
      <c r="D401" s="421" t="e">
        <f>INDEX('Site 25'!$C$13:$C$172,MATCH('- MASTER -'!B401,'Site 25'!$B$13:$B$172,0))</f>
        <v>#N/A</v>
      </c>
      <c r="E401" s="220" t="s">
        <v>17</v>
      </c>
      <c r="F401" s="418" t="e">
        <f>INDEX('Site 25'!$I$13:$I$172,(MATCH('- MASTER -'!B401,'Site 25'!$B$13:$B$172,0)))</f>
        <v>#N/A</v>
      </c>
      <c r="G401" s="389"/>
      <c r="H401" s="214" t="e">
        <f>INDEX('Site 25'!$J$13:$J$172,MATCH('- MASTER -'!B401,'Site 25'!$B$13:$B$172,0))</f>
        <v>#N/A</v>
      </c>
      <c r="I401" s="218" t="e">
        <f t="shared" si="18"/>
        <v>#N/A</v>
      </c>
    </row>
    <row r="402" spans="1:9" ht="35.1" hidden="1" customHeight="1">
      <c r="A402" s="319">
        <v>6</v>
      </c>
      <c r="B402" s="219">
        <f>+'Site 25'!$B$33</f>
        <v>0</v>
      </c>
      <c r="C402" s="220" t="str">
        <f>+'Site 25'!$C$11</f>
        <v>Site 25</v>
      </c>
      <c r="D402" s="421" t="e">
        <f>INDEX('Site 25'!$C$13:$C$172,MATCH('- MASTER -'!B402,'Site 25'!$B$13:$B$172,0))</f>
        <v>#N/A</v>
      </c>
      <c r="E402" s="220" t="s">
        <v>17</v>
      </c>
      <c r="F402" s="418" t="e">
        <f>INDEX('Site 25'!$I$13:$I$172,(MATCH('- MASTER -'!B402,'Site 25'!$B$13:$B$172,0)))</f>
        <v>#N/A</v>
      </c>
      <c r="G402" s="389"/>
      <c r="H402" s="214" t="e">
        <f>INDEX('Site 25'!$J$13:$J$172,MATCH('- MASTER -'!B402,'Site 25'!$B$13:$B$172,0))</f>
        <v>#N/A</v>
      </c>
      <c r="I402" s="218" t="e">
        <f t="shared" si="18"/>
        <v>#N/A</v>
      </c>
    </row>
    <row r="403" spans="1:9" ht="35.1" hidden="1" customHeight="1">
      <c r="A403" s="319">
        <v>7</v>
      </c>
      <c r="B403" s="219">
        <f>+'Site 25'!$B$37</f>
        <v>0</v>
      </c>
      <c r="C403" s="220" t="str">
        <f>+'Site 25'!$C$11</f>
        <v>Site 25</v>
      </c>
      <c r="D403" s="421" t="e">
        <f>INDEX('Site 25'!$C$13:$C$172,MATCH('- MASTER -'!B403,'Site 25'!$B$13:$B$172,0))</f>
        <v>#N/A</v>
      </c>
      <c r="E403" s="220" t="s">
        <v>17</v>
      </c>
      <c r="F403" s="418" t="e">
        <f>INDEX('Site 25'!$I$13:$I$172,(MATCH('- MASTER -'!B403,'Site 25'!$B$13:$B$172,0)))</f>
        <v>#N/A</v>
      </c>
      <c r="G403" s="389"/>
      <c r="H403" s="214" t="e">
        <f>INDEX('Site 25'!$J$13:$J$172,MATCH('- MASTER -'!B403,'Site 25'!$B$13:$B$172,0))</f>
        <v>#N/A</v>
      </c>
      <c r="I403" s="218" t="e">
        <f t="shared" si="18"/>
        <v>#N/A</v>
      </c>
    </row>
    <row r="404" spans="1:9" ht="35.1" hidden="1" customHeight="1">
      <c r="A404" s="319">
        <v>8</v>
      </c>
      <c r="B404" s="219">
        <f>+'Site 25'!$B$41</f>
        <v>0</v>
      </c>
      <c r="C404" s="220" t="str">
        <f>+'Site 25'!$C$11</f>
        <v>Site 25</v>
      </c>
      <c r="D404" s="421" t="e">
        <f>INDEX('Site 25'!$C$13:$C$172,MATCH('- MASTER -'!B404,'Site 25'!$B$13:$B$172,0))</f>
        <v>#N/A</v>
      </c>
      <c r="E404" s="220" t="s">
        <v>17</v>
      </c>
      <c r="F404" s="418" t="e">
        <f>INDEX('Site 25'!$I$13:$I$172,(MATCH('- MASTER -'!B404,'Site 25'!$B$13:$B$172,0)))</f>
        <v>#N/A</v>
      </c>
      <c r="G404" s="389"/>
      <c r="H404" s="214" t="e">
        <f>INDEX('Site 25'!$J$13:$J$172,MATCH('- MASTER -'!B404,'Site 25'!$B$13:$B$172,0))</f>
        <v>#N/A</v>
      </c>
      <c r="I404" s="218" t="e">
        <f t="shared" si="18"/>
        <v>#N/A</v>
      </c>
    </row>
    <row r="405" spans="1:9" ht="35.1" hidden="1" customHeight="1">
      <c r="A405" s="319">
        <v>9</v>
      </c>
      <c r="B405" s="219">
        <f>+'Site 25'!$B$45</f>
        <v>0</v>
      </c>
      <c r="C405" s="220" t="str">
        <f>+'Site 25'!$C$11</f>
        <v>Site 25</v>
      </c>
      <c r="D405" s="421" t="e">
        <f>INDEX('Site 25'!$C$13:$C$172,MATCH('- MASTER -'!B405,'Site 25'!$B$13:$B$172,0))</f>
        <v>#N/A</v>
      </c>
      <c r="E405" s="220" t="s">
        <v>17</v>
      </c>
      <c r="F405" s="418" t="e">
        <f>INDEX('Site 25'!$I$13:$I$172,(MATCH('- MASTER -'!B405,'Site 25'!$B$13:$B$172,0)))</f>
        <v>#N/A</v>
      </c>
      <c r="G405" s="389"/>
      <c r="H405" s="214" t="e">
        <f>INDEX('Site 25'!$J$13:$J$172,MATCH('- MASTER -'!B405,'Site 25'!$B$13:$B$172,0))</f>
        <v>#N/A</v>
      </c>
      <c r="I405" s="218" t="e">
        <f t="shared" si="18"/>
        <v>#N/A</v>
      </c>
    </row>
    <row r="406" spans="1:9" ht="35.1" hidden="1" customHeight="1">
      <c r="A406" s="319">
        <v>10</v>
      </c>
      <c r="B406" s="219">
        <f>+'Site 25'!$B$49</f>
        <v>0</v>
      </c>
      <c r="C406" s="220" t="str">
        <f>+'Site 25'!$C$11</f>
        <v>Site 25</v>
      </c>
      <c r="D406" s="421" t="e">
        <f>INDEX('Site 25'!$C$13:$C$172,MATCH('- MASTER -'!B406,'Site 25'!$B$13:$B$172,0))</f>
        <v>#N/A</v>
      </c>
      <c r="E406" s="220" t="s">
        <v>17</v>
      </c>
      <c r="F406" s="418" t="e">
        <f>INDEX('Site 25'!$I$13:$I$172,(MATCH('- MASTER -'!B406,'Site 25'!$B$13:$B$172,0)))</f>
        <v>#N/A</v>
      </c>
      <c r="G406" s="389"/>
      <c r="H406" s="214" t="e">
        <f>INDEX('Site 25'!$J$13:$J$172,MATCH('- MASTER -'!B406,'Site 25'!$B$13:$B$172,0))</f>
        <v>#N/A</v>
      </c>
      <c r="I406" s="218" t="e">
        <f t="shared" si="18"/>
        <v>#N/A</v>
      </c>
    </row>
    <row r="407" spans="1:9" ht="35.1" hidden="1" customHeight="1">
      <c r="A407" s="319">
        <v>11</v>
      </c>
      <c r="B407" s="219">
        <f>+'Site 25'!$B$53</f>
        <v>0</v>
      </c>
      <c r="C407" s="220" t="str">
        <f>+'Site 25'!$C$11</f>
        <v>Site 25</v>
      </c>
      <c r="D407" s="421" t="e">
        <f>INDEX('Site 25'!$C$13:$C$172,MATCH('- MASTER -'!B407,'Site 25'!$B$13:$B$172,0))</f>
        <v>#N/A</v>
      </c>
      <c r="E407" s="220" t="s">
        <v>17</v>
      </c>
      <c r="F407" s="418" t="e">
        <f>INDEX('Site 25'!$I$13:$I$172,(MATCH('- MASTER -'!B407,'Site 25'!$B$13:$B$172,0)))</f>
        <v>#N/A</v>
      </c>
      <c r="G407" s="389"/>
      <c r="H407" s="214" t="e">
        <f>INDEX('Site 25'!$J$13:$J$172,MATCH('- MASTER -'!B407,'Site 25'!$B$13:$B$172,0))</f>
        <v>#N/A</v>
      </c>
      <c r="I407" s="218" t="e">
        <f t="shared" si="18"/>
        <v>#N/A</v>
      </c>
    </row>
    <row r="408" spans="1:9" ht="35.1" hidden="1" customHeight="1">
      <c r="A408" s="319">
        <v>12</v>
      </c>
      <c r="B408" s="219">
        <f>+'Site 25'!$B$57</f>
        <v>0</v>
      </c>
      <c r="C408" s="220" t="str">
        <f>+'Site 25'!$C$11</f>
        <v>Site 25</v>
      </c>
      <c r="D408" s="421" t="e">
        <f>INDEX('Site 25'!$C$13:$C$172,MATCH('- MASTER -'!B408,'Site 25'!$B$13:$B$172,0))</f>
        <v>#N/A</v>
      </c>
      <c r="E408" s="220" t="s">
        <v>17</v>
      </c>
      <c r="F408" s="418" t="e">
        <f>INDEX('Site 25'!$I$13:$I$172,(MATCH('- MASTER -'!B408,'Site 25'!$B$13:$B$172,0)))</f>
        <v>#N/A</v>
      </c>
      <c r="G408" s="389"/>
      <c r="H408" s="214" t="e">
        <f>INDEX('Site 25'!$J$13:$J$172,MATCH('- MASTER -'!B408,'Site 25'!$B$13:$B$172,0))</f>
        <v>#N/A</v>
      </c>
      <c r="I408" s="218" t="e">
        <f t="shared" si="18"/>
        <v>#N/A</v>
      </c>
    </row>
    <row r="409" spans="1:9" ht="35.1" hidden="1" customHeight="1">
      <c r="A409" s="319">
        <v>13</v>
      </c>
      <c r="B409" s="219">
        <f>+'Site 25'!$B$61</f>
        <v>0</v>
      </c>
      <c r="C409" s="220" t="str">
        <f>+'Site 25'!$C$11</f>
        <v>Site 25</v>
      </c>
      <c r="D409" s="421" t="e">
        <f>INDEX('Site 25'!$C$13:$C$172,MATCH('- MASTER -'!B409,'Site 25'!$B$13:$B$172,0))</f>
        <v>#N/A</v>
      </c>
      <c r="E409" s="220" t="s">
        <v>17</v>
      </c>
      <c r="F409" s="418" t="e">
        <f>INDEX('Site 25'!$I$13:$I$172,(MATCH('- MASTER -'!B409,'Site 25'!$B$13:$B$172,0)))</f>
        <v>#N/A</v>
      </c>
      <c r="G409" s="389"/>
      <c r="H409" s="214" t="e">
        <f>INDEX('Site 25'!$J$13:$J$172,MATCH('- MASTER -'!B409,'Site 25'!$B$13:$B$172,0))</f>
        <v>#N/A</v>
      </c>
      <c r="I409" s="218" t="e">
        <f t="shared" si="18"/>
        <v>#N/A</v>
      </c>
    </row>
    <row r="410" spans="1:9" ht="35.1" hidden="1" customHeight="1">
      <c r="A410" s="319">
        <v>14</v>
      </c>
      <c r="B410" s="219">
        <f>+'Site 25'!$B$65</f>
        <v>0</v>
      </c>
      <c r="C410" s="220" t="str">
        <f>+'Site 25'!$C$11</f>
        <v>Site 25</v>
      </c>
      <c r="D410" s="421" t="e">
        <f>INDEX('Site 25'!$C$13:$C$172,MATCH('- MASTER -'!B410,'Site 25'!$B$13:$B$172,0))</f>
        <v>#N/A</v>
      </c>
      <c r="E410" s="220" t="s">
        <v>17</v>
      </c>
      <c r="F410" s="418" t="e">
        <f>INDEX('Site 25'!$I$13:$I$172,(MATCH('- MASTER -'!B410,'Site 25'!$B$13:$B$172,0)))</f>
        <v>#N/A</v>
      </c>
      <c r="G410" s="389"/>
      <c r="H410" s="214" t="e">
        <f>INDEX('Site 25'!$J$13:$J$172,MATCH('- MASTER -'!B410,'Site 25'!$B$13:$B$172,0))</f>
        <v>#N/A</v>
      </c>
      <c r="I410" s="218" t="e">
        <f t="shared" si="18"/>
        <v>#N/A</v>
      </c>
    </row>
    <row r="411" spans="1:9" ht="35.1" hidden="1" customHeight="1">
      <c r="A411" s="319">
        <v>15</v>
      </c>
      <c r="B411" s="219">
        <f>+'Site 25'!$B$69</f>
        <v>0</v>
      </c>
      <c r="C411" s="220" t="str">
        <f>+'Site 25'!$C$11</f>
        <v>Site 25</v>
      </c>
      <c r="D411" s="421" t="e">
        <f>INDEX('Site 25'!$C$13:$C$172,MATCH('- MASTER -'!B411,'Site 25'!$B$13:$B$172,0))</f>
        <v>#N/A</v>
      </c>
      <c r="E411" s="220" t="s">
        <v>17</v>
      </c>
      <c r="F411" s="418" t="e">
        <f>INDEX('Site 25'!$I$13:$I$172,(MATCH('- MASTER -'!B411,'Site 25'!$B$13:$B$172,0)))</f>
        <v>#N/A</v>
      </c>
      <c r="G411" s="389"/>
      <c r="H411" s="214" t="e">
        <f>INDEX('Site 25'!$J$13:$J$172,MATCH('- MASTER -'!B411,'Site 25'!$B$13:$B$172,0))</f>
        <v>#N/A</v>
      </c>
      <c r="I411" s="218" t="e">
        <f t="shared" si="18"/>
        <v>#N/A</v>
      </c>
    </row>
    <row r="412" spans="1:9" ht="35.1" hidden="1" customHeight="1" thickBot="1">
      <c r="A412" s="319"/>
      <c r="B412" s="219"/>
      <c r="C412" s="220"/>
      <c r="D412" s="318"/>
      <c r="E412" s="220"/>
      <c r="F412" s="317"/>
      <c r="G412" s="316"/>
      <c r="H412" s="217"/>
      <c r="I412" s="218">
        <f t="shared" ref="I412:I510" si="19">ROUND(H412,0)</f>
        <v>0</v>
      </c>
    </row>
    <row r="413" spans="1:9" ht="35.1" hidden="1" customHeight="1">
      <c r="A413" s="319"/>
      <c r="B413" s="219"/>
      <c r="C413" s="220"/>
      <c r="D413" s="318"/>
      <c r="E413" s="220"/>
      <c r="F413" s="317"/>
      <c r="G413" s="316"/>
      <c r="H413" s="217"/>
      <c r="I413" s="218">
        <f t="shared" si="19"/>
        <v>0</v>
      </c>
    </row>
    <row r="414" spans="1:9" ht="35.1" hidden="1" customHeight="1">
      <c r="A414" s="319"/>
      <c r="B414" s="219"/>
      <c r="C414" s="220"/>
      <c r="D414" s="318"/>
      <c r="E414" s="220"/>
      <c r="F414" s="317"/>
      <c r="G414" s="316"/>
      <c r="H414" s="217"/>
      <c r="I414" s="218">
        <f t="shared" si="19"/>
        <v>0</v>
      </c>
    </row>
    <row r="415" spans="1:9" ht="35.1" hidden="1" customHeight="1">
      <c r="A415" s="319"/>
      <c r="B415" s="219"/>
      <c r="C415" s="220"/>
      <c r="D415" s="318"/>
      <c r="E415" s="220"/>
      <c r="F415" s="317"/>
      <c r="G415" s="316"/>
      <c r="H415" s="217"/>
      <c r="I415" s="218">
        <f t="shared" si="19"/>
        <v>0</v>
      </c>
    </row>
    <row r="416" spans="1:9" ht="35.1" hidden="1" customHeight="1">
      <c r="A416" s="319"/>
      <c r="B416" s="219"/>
      <c r="C416" s="220"/>
      <c r="D416" s="318"/>
      <c r="E416" s="220"/>
      <c r="F416" s="317"/>
      <c r="G416" s="316"/>
      <c r="H416" s="217"/>
      <c r="I416" s="218">
        <f t="shared" si="19"/>
        <v>0</v>
      </c>
    </row>
    <row r="417" spans="1:9" ht="35.1" hidden="1" customHeight="1">
      <c r="A417" s="319"/>
      <c r="B417" s="219"/>
      <c r="C417" s="220"/>
      <c r="D417" s="318"/>
      <c r="E417" s="220"/>
      <c r="F417" s="317"/>
      <c r="G417" s="316"/>
      <c r="H417" s="217"/>
      <c r="I417" s="218">
        <f t="shared" si="19"/>
        <v>0</v>
      </c>
    </row>
    <row r="418" spans="1:9" ht="35.1" hidden="1" customHeight="1">
      <c r="A418" s="319"/>
      <c r="B418" s="219"/>
      <c r="C418" s="220"/>
      <c r="D418" s="318"/>
      <c r="E418" s="220"/>
      <c r="F418" s="317"/>
      <c r="G418" s="316"/>
      <c r="H418" s="217"/>
      <c r="I418" s="218">
        <f t="shared" si="19"/>
        <v>0</v>
      </c>
    </row>
    <row r="419" spans="1:9" ht="35.1" hidden="1" customHeight="1">
      <c r="A419" s="319"/>
      <c r="B419" s="219"/>
      <c r="C419" s="220"/>
      <c r="D419" s="318"/>
      <c r="E419" s="220"/>
      <c r="F419" s="317"/>
      <c r="G419" s="316"/>
      <c r="H419" s="217"/>
      <c r="I419" s="218">
        <f t="shared" si="19"/>
        <v>0</v>
      </c>
    </row>
    <row r="420" spans="1:9" ht="35.1" hidden="1" customHeight="1">
      <c r="A420" s="319"/>
      <c r="B420" s="219"/>
      <c r="C420" s="220"/>
      <c r="D420" s="318"/>
      <c r="E420" s="220"/>
      <c r="F420" s="317"/>
      <c r="G420" s="316"/>
      <c r="H420" s="217"/>
      <c r="I420" s="218">
        <f t="shared" si="19"/>
        <v>0</v>
      </c>
    </row>
    <row r="421" spans="1:9" ht="35.1" hidden="1" customHeight="1">
      <c r="A421" s="319"/>
      <c r="B421" s="219"/>
      <c r="C421" s="220"/>
      <c r="D421" s="318"/>
      <c r="E421" s="220"/>
      <c r="F421" s="317"/>
      <c r="G421" s="316"/>
      <c r="H421" s="217"/>
      <c r="I421" s="218">
        <f t="shared" si="19"/>
        <v>0</v>
      </c>
    </row>
    <row r="422" spans="1:9" ht="35.1" hidden="1" customHeight="1">
      <c r="A422" s="319"/>
      <c r="B422" s="219"/>
      <c r="C422" s="220"/>
      <c r="D422" s="318"/>
      <c r="E422" s="220"/>
      <c r="F422" s="317"/>
      <c r="G422" s="316"/>
      <c r="H422" s="217"/>
      <c r="I422" s="218">
        <f t="shared" si="19"/>
        <v>0</v>
      </c>
    </row>
    <row r="423" spans="1:9" ht="35.1" hidden="1" customHeight="1">
      <c r="A423" s="319"/>
      <c r="B423" s="219"/>
      <c r="C423" s="220"/>
      <c r="D423" s="318"/>
      <c r="E423" s="220"/>
      <c r="F423" s="317"/>
      <c r="G423" s="316"/>
      <c r="H423" s="217"/>
      <c r="I423" s="218">
        <f t="shared" si="19"/>
        <v>0</v>
      </c>
    </row>
    <row r="424" spans="1:9" ht="35.1" hidden="1" customHeight="1">
      <c r="A424" s="319"/>
      <c r="B424" s="219"/>
      <c r="C424" s="220"/>
      <c r="D424" s="318"/>
      <c r="E424" s="220"/>
      <c r="F424" s="317"/>
      <c r="G424" s="316"/>
      <c r="H424" s="217"/>
      <c r="I424" s="218">
        <f t="shared" si="19"/>
        <v>0</v>
      </c>
    </row>
    <row r="425" spans="1:9" ht="35.1" hidden="1" customHeight="1">
      <c r="A425" s="319"/>
      <c r="B425" s="219"/>
      <c r="C425" s="220"/>
      <c r="D425" s="318"/>
      <c r="E425" s="220"/>
      <c r="F425" s="317"/>
      <c r="G425" s="316"/>
      <c r="H425" s="217"/>
      <c r="I425" s="218">
        <f t="shared" si="19"/>
        <v>0</v>
      </c>
    </row>
    <row r="426" spans="1:9" ht="35.1" hidden="1" customHeight="1">
      <c r="A426" s="319"/>
      <c r="B426" s="219"/>
      <c r="C426" s="220"/>
      <c r="D426" s="318"/>
      <c r="E426" s="220"/>
      <c r="F426" s="317"/>
      <c r="G426" s="316"/>
      <c r="H426" s="217"/>
      <c r="I426" s="218">
        <f t="shared" si="19"/>
        <v>0</v>
      </c>
    </row>
    <row r="427" spans="1:9" ht="35.1" hidden="1" customHeight="1">
      <c r="A427" s="319"/>
      <c r="B427" s="219"/>
      <c r="C427" s="220"/>
      <c r="D427" s="318"/>
      <c r="E427" s="220"/>
      <c r="F427" s="317"/>
      <c r="G427" s="316"/>
      <c r="H427" s="217"/>
      <c r="I427" s="218">
        <f t="shared" si="19"/>
        <v>0</v>
      </c>
    </row>
    <row r="428" spans="1:9" ht="35.1" hidden="1" customHeight="1">
      <c r="A428" s="319"/>
      <c r="B428" s="219"/>
      <c r="C428" s="220"/>
      <c r="D428" s="318"/>
      <c r="E428" s="220"/>
      <c r="F428" s="317"/>
      <c r="G428" s="316"/>
      <c r="H428" s="217"/>
      <c r="I428" s="218">
        <f t="shared" si="19"/>
        <v>0</v>
      </c>
    </row>
    <row r="429" spans="1:9" ht="35.1" hidden="1" customHeight="1">
      <c r="A429" s="319"/>
      <c r="B429" s="219"/>
      <c r="C429" s="220"/>
      <c r="D429" s="318"/>
      <c r="E429" s="220"/>
      <c r="F429" s="317"/>
      <c r="G429" s="316"/>
      <c r="H429" s="217"/>
      <c r="I429" s="218">
        <f t="shared" ref="I429:I473" si="20">ROUND(H429,0)</f>
        <v>0</v>
      </c>
    </row>
    <row r="430" spans="1:9" ht="35.1" hidden="1" customHeight="1">
      <c r="A430" s="319"/>
      <c r="B430" s="219"/>
      <c r="C430" s="220"/>
      <c r="D430" s="318"/>
      <c r="E430" s="220"/>
      <c r="F430" s="317"/>
      <c r="G430" s="316"/>
      <c r="H430" s="217"/>
      <c r="I430" s="218">
        <f t="shared" si="20"/>
        <v>0</v>
      </c>
    </row>
    <row r="431" spans="1:9" ht="35.1" hidden="1" customHeight="1">
      <c r="A431" s="319"/>
      <c r="B431" s="219"/>
      <c r="C431" s="220"/>
      <c r="D431" s="318"/>
      <c r="E431" s="220"/>
      <c r="F431" s="317"/>
      <c r="G431" s="316"/>
      <c r="H431" s="217"/>
      <c r="I431" s="218">
        <f t="shared" si="20"/>
        <v>0</v>
      </c>
    </row>
    <row r="432" spans="1:9" ht="35.1" hidden="1" customHeight="1">
      <c r="A432" s="319"/>
      <c r="B432" s="219"/>
      <c r="C432" s="220"/>
      <c r="D432" s="318"/>
      <c r="E432" s="220"/>
      <c r="F432" s="317"/>
      <c r="G432" s="316"/>
      <c r="H432" s="217"/>
      <c r="I432" s="218">
        <f t="shared" si="20"/>
        <v>0</v>
      </c>
    </row>
    <row r="433" spans="1:9" ht="35.1" hidden="1" customHeight="1">
      <c r="A433" s="319"/>
      <c r="B433" s="219"/>
      <c r="C433" s="220"/>
      <c r="D433" s="318"/>
      <c r="E433" s="220"/>
      <c r="F433" s="317"/>
      <c r="G433" s="316"/>
      <c r="H433" s="217"/>
      <c r="I433" s="218">
        <f t="shared" si="20"/>
        <v>0</v>
      </c>
    </row>
    <row r="434" spans="1:9" ht="35.1" hidden="1" customHeight="1">
      <c r="A434" s="319"/>
      <c r="B434" s="219"/>
      <c r="C434" s="220"/>
      <c r="D434" s="318"/>
      <c r="E434" s="220"/>
      <c r="F434" s="317"/>
      <c r="G434" s="316"/>
      <c r="H434" s="217"/>
      <c r="I434" s="218">
        <f t="shared" si="20"/>
        <v>0</v>
      </c>
    </row>
    <row r="435" spans="1:9" ht="35.1" hidden="1" customHeight="1">
      <c r="A435" s="319"/>
      <c r="B435" s="219"/>
      <c r="C435" s="220"/>
      <c r="D435" s="318"/>
      <c r="E435" s="220"/>
      <c r="F435" s="317"/>
      <c r="G435" s="316"/>
      <c r="H435" s="217"/>
      <c r="I435" s="218">
        <f t="shared" si="20"/>
        <v>0</v>
      </c>
    </row>
    <row r="436" spans="1:9" ht="35.1" hidden="1" customHeight="1">
      <c r="A436" s="319"/>
      <c r="B436" s="219"/>
      <c r="C436" s="220"/>
      <c r="D436" s="318"/>
      <c r="E436" s="220"/>
      <c r="F436" s="317"/>
      <c r="G436" s="316"/>
      <c r="H436" s="217"/>
      <c r="I436" s="218">
        <f t="shared" si="20"/>
        <v>0</v>
      </c>
    </row>
    <row r="437" spans="1:9" ht="35.1" hidden="1" customHeight="1">
      <c r="A437" s="319"/>
      <c r="B437" s="219"/>
      <c r="C437" s="220"/>
      <c r="D437" s="318"/>
      <c r="E437" s="220"/>
      <c r="F437" s="317"/>
      <c r="G437" s="316"/>
      <c r="H437" s="217"/>
      <c r="I437" s="218">
        <f t="shared" si="20"/>
        <v>0</v>
      </c>
    </row>
    <row r="438" spans="1:9" ht="35.1" hidden="1" customHeight="1">
      <c r="A438" s="319"/>
      <c r="B438" s="219"/>
      <c r="C438" s="220"/>
      <c r="D438" s="318"/>
      <c r="E438" s="220"/>
      <c r="F438" s="317"/>
      <c r="G438" s="316"/>
      <c r="H438" s="217"/>
      <c r="I438" s="218">
        <f t="shared" si="20"/>
        <v>0</v>
      </c>
    </row>
    <row r="439" spans="1:9" ht="35.1" hidden="1" customHeight="1">
      <c r="A439" s="319"/>
      <c r="B439" s="219"/>
      <c r="C439" s="220"/>
      <c r="D439" s="318"/>
      <c r="E439" s="220"/>
      <c r="F439" s="317"/>
      <c r="G439" s="316"/>
      <c r="H439" s="217"/>
      <c r="I439" s="218">
        <f t="shared" si="20"/>
        <v>0</v>
      </c>
    </row>
    <row r="440" spans="1:9" ht="35.1" hidden="1" customHeight="1">
      <c r="A440" s="319"/>
      <c r="B440" s="219"/>
      <c r="C440" s="220"/>
      <c r="D440" s="318"/>
      <c r="E440" s="220"/>
      <c r="F440" s="317"/>
      <c r="G440" s="316"/>
      <c r="H440" s="217"/>
      <c r="I440" s="218">
        <f t="shared" si="20"/>
        <v>0</v>
      </c>
    </row>
    <row r="441" spans="1:9" ht="35.1" hidden="1" customHeight="1">
      <c r="A441" s="319"/>
      <c r="B441" s="219"/>
      <c r="C441" s="220"/>
      <c r="D441" s="318"/>
      <c r="E441" s="220"/>
      <c r="F441" s="317"/>
      <c r="G441" s="316"/>
      <c r="H441" s="217"/>
      <c r="I441" s="218">
        <f t="shared" si="20"/>
        <v>0</v>
      </c>
    </row>
    <row r="442" spans="1:9" ht="35.1" hidden="1" customHeight="1">
      <c r="A442" s="319"/>
      <c r="B442" s="219"/>
      <c r="C442" s="220"/>
      <c r="D442" s="318"/>
      <c r="E442" s="220"/>
      <c r="F442" s="317"/>
      <c r="G442" s="316"/>
      <c r="H442" s="217"/>
      <c r="I442" s="218">
        <f t="shared" si="20"/>
        <v>0</v>
      </c>
    </row>
    <row r="443" spans="1:9" ht="35.1" hidden="1" customHeight="1">
      <c r="A443" s="319"/>
      <c r="B443" s="219"/>
      <c r="C443" s="220"/>
      <c r="D443" s="318"/>
      <c r="E443" s="220"/>
      <c r="F443" s="317"/>
      <c r="G443" s="316"/>
      <c r="H443" s="217"/>
      <c r="I443" s="218">
        <f t="shared" si="20"/>
        <v>0</v>
      </c>
    </row>
    <row r="444" spans="1:9" ht="35.1" hidden="1" customHeight="1">
      <c r="A444" s="319"/>
      <c r="B444" s="219"/>
      <c r="C444" s="220"/>
      <c r="D444" s="318"/>
      <c r="E444" s="220"/>
      <c r="F444" s="317"/>
      <c r="G444" s="316"/>
      <c r="H444" s="217"/>
      <c r="I444" s="218">
        <f t="shared" si="20"/>
        <v>0</v>
      </c>
    </row>
    <row r="445" spans="1:9" ht="35.1" hidden="1" customHeight="1">
      <c r="A445" s="319"/>
      <c r="B445" s="219"/>
      <c r="C445" s="220"/>
      <c r="D445" s="318"/>
      <c r="E445" s="220"/>
      <c r="F445" s="317"/>
      <c r="G445" s="316"/>
      <c r="H445" s="217"/>
      <c r="I445" s="218">
        <f t="shared" si="20"/>
        <v>0</v>
      </c>
    </row>
    <row r="446" spans="1:9" ht="35.1" hidden="1" customHeight="1">
      <c r="A446" s="319"/>
      <c r="B446" s="219"/>
      <c r="C446" s="220"/>
      <c r="D446" s="318"/>
      <c r="E446" s="220"/>
      <c r="F446" s="317"/>
      <c r="G446" s="316"/>
      <c r="H446" s="217"/>
      <c r="I446" s="218">
        <f t="shared" si="20"/>
        <v>0</v>
      </c>
    </row>
    <row r="447" spans="1:9" ht="35.1" hidden="1" customHeight="1">
      <c r="A447" s="319"/>
      <c r="B447" s="219"/>
      <c r="C447" s="220"/>
      <c r="D447" s="318"/>
      <c r="E447" s="220"/>
      <c r="F447" s="317"/>
      <c r="G447" s="316"/>
      <c r="H447" s="217"/>
      <c r="I447" s="218">
        <f t="shared" si="20"/>
        <v>0</v>
      </c>
    </row>
    <row r="448" spans="1:9" ht="35.1" hidden="1" customHeight="1">
      <c r="A448" s="319"/>
      <c r="B448" s="219"/>
      <c r="C448" s="220"/>
      <c r="D448" s="318"/>
      <c r="E448" s="220"/>
      <c r="F448" s="317"/>
      <c r="G448" s="316"/>
      <c r="H448" s="217"/>
      <c r="I448" s="218">
        <f t="shared" si="20"/>
        <v>0</v>
      </c>
    </row>
    <row r="449" spans="1:24" ht="35.1" hidden="1" customHeight="1">
      <c r="A449" s="319"/>
      <c r="B449" s="219"/>
      <c r="C449" s="220"/>
      <c r="D449" s="318"/>
      <c r="E449" s="220"/>
      <c r="F449" s="317"/>
      <c r="G449" s="316"/>
      <c r="H449" s="217"/>
      <c r="I449" s="218">
        <f t="shared" si="20"/>
        <v>0</v>
      </c>
    </row>
    <row r="450" spans="1:24" ht="35.1" hidden="1" customHeight="1">
      <c r="A450" s="319"/>
      <c r="B450" s="219"/>
      <c r="C450" s="220"/>
      <c r="D450" s="318"/>
      <c r="E450" s="220"/>
      <c r="F450" s="317"/>
      <c r="G450" s="316"/>
      <c r="H450" s="217"/>
      <c r="I450" s="218">
        <f t="shared" si="20"/>
        <v>0</v>
      </c>
    </row>
    <row r="451" spans="1:24" ht="35.1" hidden="1" customHeight="1">
      <c r="A451" s="319"/>
      <c r="B451" s="219"/>
      <c r="C451" s="220"/>
      <c r="D451" s="318"/>
      <c r="E451" s="220"/>
      <c r="F451" s="317"/>
      <c r="G451" s="316"/>
      <c r="H451" s="217"/>
      <c r="I451" s="218">
        <f t="shared" si="20"/>
        <v>0</v>
      </c>
    </row>
    <row r="452" spans="1:24" ht="35.1" hidden="1" customHeight="1">
      <c r="A452" s="319"/>
      <c r="B452" s="219"/>
      <c r="C452" s="220"/>
      <c r="D452" s="318"/>
      <c r="E452" s="220"/>
      <c r="F452" s="317"/>
      <c r="G452" s="316"/>
      <c r="H452" s="217"/>
      <c r="I452" s="218">
        <f t="shared" si="20"/>
        <v>0</v>
      </c>
    </row>
    <row r="453" spans="1:24" ht="35.1" hidden="1" customHeight="1">
      <c r="A453" s="319"/>
      <c r="B453" s="219"/>
      <c r="C453" s="220"/>
      <c r="D453" s="318"/>
      <c r="E453" s="220"/>
      <c r="F453" s="317"/>
      <c r="G453" s="316"/>
      <c r="H453" s="217"/>
      <c r="I453" s="218">
        <f t="shared" si="20"/>
        <v>0</v>
      </c>
    </row>
    <row r="454" spans="1:24" ht="35.1" hidden="1" customHeight="1">
      <c r="A454" s="319"/>
      <c r="B454" s="219"/>
      <c r="C454" s="220"/>
      <c r="D454" s="318"/>
      <c r="E454" s="220"/>
      <c r="F454" s="317"/>
      <c r="G454" s="316"/>
      <c r="H454" s="217"/>
      <c r="I454" s="218">
        <f t="shared" si="20"/>
        <v>0</v>
      </c>
    </row>
    <row r="455" spans="1:24" ht="35.1" hidden="1" customHeight="1">
      <c r="A455" s="319"/>
      <c r="B455" s="219"/>
      <c r="C455" s="220"/>
      <c r="D455" s="318"/>
      <c r="E455" s="220"/>
      <c r="F455" s="317"/>
      <c r="G455" s="316"/>
      <c r="H455" s="217"/>
      <c r="I455" s="218">
        <f t="shared" si="20"/>
        <v>0</v>
      </c>
      <c r="S455" s="320"/>
      <c r="T455" s="320"/>
      <c r="U455" s="320"/>
      <c r="V455" s="320"/>
      <c r="W455" s="320"/>
      <c r="X455" s="320"/>
    </row>
    <row r="456" spans="1:24" ht="35.1" hidden="1" customHeight="1">
      <c r="A456" s="319"/>
      <c r="B456" s="219"/>
      <c r="C456" s="220"/>
      <c r="D456" s="318"/>
      <c r="E456" s="220"/>
      <c r="F456" s="317"/>
      <c r="G456" s="316"/>
      <c r="H456" s="217"/>
      <c r="I456" s="218">
        <f t="shared" si="20"/>
        <v>0</v>
      </c>
      <c r="S456" s="320"/>
      <c r="T456" s="320"/>
      <c r="U456" s="320"/>
      <c r="V456" s="320"/>
      <c r="W456" s="320"/>
      <c r="X456" s="320"/>
    </row>
    <row r="457" spans="1:24" ht="35.1" hidden="1" customHeight="1">
      <c r="A457" s="319"/>
      <c r="B457" s="219"/>
      <c r="C457" s="220"/>
      <c r="D457" s="318"/>
      <c r="E457" s="220"/>
      <c r="F457" s="317"/>
      <c r="G457" s="316"/>
      <c r="H457" s="217"/>
      <c r="I457" s="218">
        <f t="shared" si="20"/>
        <v>0</v>
      </c>
      <c r="S457" s="320"/>
      <c r="T457" s="320"/>
      <c r="U457" s="320"/>
      <c r="V457" s="320"/>
      <c r="W457" s="320"/>
      <c r="X457" s="320"/>
    </row>
    <row r="458" spans="1:24" ht="35.1" hidden="1" customHeight="1">
      <c r="A458" s="319"/>
      <c r="B458" s="219"/>
      <c r="C458" s="220"/>
      <c r="D458" s="318"/>
      <c r="E458" s="220"/>
      <c r="F458" s="317"/>
      <c r="G458" s="316"/>
      <c r="H458" s="217"/>
      <c r="I458" s="218">
        <f t="shared" si="20"/>
        <v>0</v>
      </c>
      <c r="S458" s="320"/>
      <c r="T458" s="320"/>
      <c r="U458" s="320"/>
      <c r="V458" s="320"/>
      <c r="W458" s="320"/>
      <c r="X458" s="320"/>
    </row>
    <row r="459" spans="1:24" ht="35.1" hidden="1" customHeight="1">
      <c r="A459" s="319"/>
      <c r="B459" s="219"/>
      <c r="C459" s="220"/>
      <c r="D459" s="318"/>
      <c r="E459" s="220"/>
      <c r="F459" s="317"/>
      <c r="G459" s="316"/>
      <c r="H459" s="217"/>
      <c r="I459" s="218">
        <f t="shared" si="20"/>
        <v>0</v>
      </c>
      <c r="S459" s="320"/>
      <c r="T459" s="320"/>
      <c r="U459" s="320"/>
      <c r="V459" s="320"/>
      <c r="W459" s="320"/>
      <c r="X459" s="320"/>
    </row>
    <row r="460" spans="1:24" ht="35.1" hidden="1" customHeight="1">
      <c r="A460" s="319"/>
      <c r="B460" s="219"/>
      <c r="C460" s="220"/>
      <c r="D460" s="318"/>
      <c r="E460" s="220"/>
      <c r="F460" s="317"/>
      <c r="G460" s="316"/>
      <c r="H460" s="217"/>
      <c r="I460" s="218">
        <f t="shared" si="20"/>
        <v>0</v>
      </c>
      <c r="S460" s="320"/>
      <c r="T460" s="320"/>
      <c r="U460" s="320"/>
      <c r="V460" s="320"/>
      <c r="W460" s="320"/>
      <c r="X460" s="320"/>
    </row>
    <row r="461" spans="1:24" ht="35.1" hidden="1" customHeight="1">
      <c r="A461" s="319"/>
      <c r="B461" s="219"/>
      <c r="C461" s="220"/>
      <c r="D461" s="318"/>
      <c r="E461" s="220"/>
      <c r="F461" s="317"/>
      <c r="G461" s="316"/>
      <c r="H461" s="217"/>
      <c r="I461" s="218">
        <f t="shared" si="20"/>
        <v>0</v>
      </c>
      <c r="S461" s="320"/>
      <c r="T461" s="320"/>
      <c r="U461" s="320"/>
      <c r="V461" s="320"/>
      <c r="W461" s="320"/>
      <c r="X461" s="320"/>
    </row>
    <row r="462" spans="1:24" ht="35.1" hidden="1" customHeight="1">
      <c r="A462" s="319"/>
      <c r="B462" s="219"/>
      <c r="C462" s="220"/>
      <c r="D462" s="318"/>
      <c r="E462" s="220"/>
      <c r="F462" s="317"/>
      <c r="G462" s="316"/>
      <c r="H462" s="217"/>
      <c r="I462" s="218">
        <f t="shared" si="20"/>
        <v>0</v>
      </c>
      <c r="S462" s="320"/>
      <c r="T462" s="320"/>
      <c r="U462" s="320"/>
      <c r="V462" s="320"/>
      <c r="W462" s="320"/>
      <c r="X462" s="320"/>
    </row>
    <row r="463" spans="1:24" ht="35.1" hidden="1" customHeight="1">
      <c r="A463" s="319"/>
      <c r="B463" s="219"/>
      <c r="C463" s="220"/>
      <c r="D463" s="318"/>
      <c r="E463" s="220"/>
      <c r="F463" s="317"/>
      <c r="G463" s="316"/>
      <c r="H463" s="217"/>
      <c r="I463" s="218">
        <f t="shared" si="20"/>
        <v>0</v>
      </c>
      <c r="S463" s="353"/>
      <c r="T463" s="354"/>
      <c r="U463" s="354"/>
    </row>
    <row r="464" spans="1:24" ht="35.1" hidden="1" customHeight="1">
      <c r="A464" s="319"/>
      <c r="B464" s="219"/>
      <c r="C464" s="220"/>
      <c r="D464" s="318"/>
      <c r="E464" s="220"/>
      <c r="F464" s="317"/>
      <c r="G464" s="316"/>
      <c r="H464" s="217"/>
      <c r="I464" s="218">
        <f t="shared" si="20"/>
        <v>0</v>
      </c>
      <c r="S464" s="353"/>
      <c r="T464" s="354"/>
      <c r="U464" s="354"/>
    </row>
    <row r="465" spans="1:21" ht="35.1" hidden="1" customHeight="1">
      <c r="A465" s="319"/>
      <c r="B465" s="219"/>
      <c r="C465" s="220"/>
      <c r="D465" s="318"/>
      <c r="E465" s="220"/>
      <c r="F465" s="317"/>
      <c r="G465" s="316"/>
      <c r="H465" s="217"/>
      <c r="I465" s="218">
        <f t="shared" si="20"/>
        <v>0</v>
      </c>
      <c r="S465" s="353"/>
      <c r="T465" s="354"/>
      <c r="U465" s="354"/>
    </row>
    <row r="466" spans="1:21" ht="35.1" hidden="1" customHeight="1">
      <c r="A466" s="319"/>
      <c r="B466" s="219"/>
      <c r="C466" s="220"/>
      <c r="D466" s="318"/>
      <c r="E466" s="220"/>
      <c r="F466" s="317"/>
      <c r="G466" s="316"/>
      <c r="H466" s="217"/>
      <c r="I466" s="218">
        <f t="shared" si="20"/>
        <v>0</v>
      </c>
      <c r="S466" s="353"/>
      <c r="T466" s="354"/>
      <c r="U466" s="354"/>
    </row>
    <row r="467" spans="1:21" ht="35.1" hidden="1" customHeight="1">
      <c r="A467" s="319"/>
      <c r="B467" s="219"/>
      <c r="C467" s="220"/>
      <c r="D467" s="318"/>
      <c r="E467" s="220"/>
      <c r="F467" s="317"/>
      <c r="G467" s="316"/>
      <c r="H467" s="217"/>
      <c r="I467" s="218">
        <f t="shared" si="20"/>
        <v>0</v>
      </c>
      <c r="S467" s="353"/>
      <c r="T467" s="354"/>
      <c r="U467" s="354"/>
    </row>
    <row r="468" spans="1:21" ht="35.1" hidden="1" customHeight="1">
      <c r="A468" s="319"/>
      <c r="B468" s="219"/>
      <c r="C468" s="220"/>
      <c r="D468" s="318"/>
      <c r="E468" s="220"/>
      <c r="F468" s="317"/>
      <c r="G468" s="316"/>
      <c r="H468" s="217"/>
      <c r="I468" s="218">
        <f t="shared" si="20"/>
        <v>0</v>
      </c>
      <c r="S468" s="353"/>
      <c r="T468" s="354"/>
      <c r="U468" s="354"/>
    </row>
    <row r="469" spans="1:21" ht="35.1" hidden="1" customHeight="1">
      <c r="A469" s="319"/>
      <c r="B469" s="219"/>
      <c r="C469" s="220"/>
      <c r="D469" s="318"/>
      <c r="E469" s="220"/>
      <c r="F469" s="317"/>
      <c r="G469" s="316"/>
      <c r="H469" s="217"/>
      <c r="I469" s="218">
        <f t="shared" si="20"/>
        <v>0</v>
      </c>
      <c r="S469" s="320"/>
      <c r="T469" s="320"/>
      <c r="U469" s="320"/>
    </row>
    <row r="470" spans="1:21" ht="35.1" hidden="1" customHeight="1">
      <c r="A470" s="319"/>
      <c r="B470" s="219"/>
      <c r="C470" s="220"/>
      <c r="D470" s="318"/>
      <c r="E470" s="220"/>
      <c r="F470" s="317"/>
      <c r="G470" s="316"/>
      <c r="H470" s="217"/>
      <c r="I470" s="218">
        <f t="shared" si="20"/>
        <v>0</v>
      </c>
      <c r="S470" s="320"/>
      <c r="T470" s="320"/>
      <c r="U470" s="320"/>
    </row>
    <row r="471" spans="1:21" ht="35.1" hidden="1" customHeight="1">
      <c r="A471" s="319"/>
      <c r="B471" s="219"/>
      <c r="C471" s="220"/>
      <c r="D471" s="318"/>
      <c r="E471" s="220"/>
      <c r="F471" s="317"/>
      <c r="G471" s="316"/>
      <c r="H471" s="217"/>
      <c r="I471" s="218">
        <f t="shared" si="20"/>
        <v>0</v>
      </c>
      <c r="S471" s="320"/>
      <c r="T471" s="320"/>
      <c r="U471" s="320"/>
    </row>
    <row r="472" spans="1:21" ht="35.1" hidden="1" customHeight="1">
      <c r="A472" s="319"/>
      <c r="B472" s="219"/>
      <c r="C472" s="220"/>
      <c r="D472" s="318"/>
      <c r="E472" s="220"/>
      <c r="F472" s="317"/>
      <c r="G472" s="316"/>
      <c r="H472" s="217"/>
      <c r="I472" s="218">
        <f t="shared" si="20"/>
        <v>0</v>
      </c>
      <c r="S472" s="320"/>
      <c r="T472" s="320"/>
      <c r="U472" s="320"/>
    </row>
    <row r="473" spans="1:21" ht="35.1" hidden="1" customHeight="1">
      <c r="A473" s="319"/>
      <c r="B473" s="219"/>
      <c r="C473" s="220"/>
      <c r="D473" s="318"/>
      <c r="E473" s="220"/>
      <c r="F473" s="317"/>
      <c r="G473" s="316"/>
      <c r="H473" s="217"/>
      <c r="I473" s="218">
        <f t="shared" si="20"/>
        <v>0</v>
      </c>
      <c r="S473" s="320"/>
      <c r="T473" s="320"/>
      <c r="U473" s="320"/>
    </row>
    <row r="474" spans="1:21" ht="35.1" hidden="1" customHeight="1">
      <c r="A474" s="319"/>
      <c r="B474" s="219"/>
      <c r="C474" s="220"/>
      <c r="D474" s="318"/>
      <c r="E474" s="220"/>
      <c r="F474" s="317"/>
      <c r="G474" s="316"/>
      <c r="H474" s="217"/>
      <c r="I474" s="218">
        <f t="shared" si="19"/>
        <v>0</v>
      </c>
    </row>
    <row r="475" spans="1:21" ht="35.1" hidden="1" customHeight="1">
      <c r="A475" s="319"/>
      <c r="B475" s="219"/>
      <c r="C475" s="220"/>
      <c r="D475" s="318"/>
      <c r="E475" s="220"/>
      <c r="F475" s="317"/>
      <c r="G475" s="316"/>
      <c r="H475" s="217"/>
      <c r="I475" s="218">
        <f t="shared" si="19"/>
        <v>0</v>
      </c>
    </row>
    <row r="476" spans="1:21" ht="35.1" hidden="1" customHeight="1">
      <c r="A476" s="319"/>
      <c r="B476" s="219"/>
      <c r="C476" s="220"/>
      <c r="D476" s="318"/>
      <c r="E476" s="220"/>
      <c r="F476" s="317"/>
      <c r="G476" s="316"/>
      <c r="H476" s="217"/>
      <c r="I476" s="218">
        <f t="shared" si="19"/>
        <v>0</v>
      </c>
    </row>
    <row r="477" spans="1:21" ht="35.1" hidden="1" customHeight="1">
      <c r="A477" s="319"/>
      <c r="B477" s="219"/>
      <c r="C477" s="220"/>
      <c r="D477" s="318"/>
      <c r="E477" s="220"/>
      <c r="F477" s="317"/>
      <c r="G477" s="316"/>
      <c r="H477" s="217"/>
      <c r="I477" s="218">
        <f t="shared" si="19"/>
        <v>0</v>
      </c>
    </row>
    <row r="478" spans="1:21" ht="35.1" hidden="1" customHeight="1">
      <c r="A478" s="319"/>
      <c r="B478" s="219"/>
      <c r="C478" s="220"/>
      <c r="D478" s="318"/>
      <c r="E478" s="220"/>
      <c r="F478" s="317"/>
      <c r="G478" s="316"/>
      <c r="H478" s="217"/>
      <c r="I478" s="218">
        <f t="shared" si="19"/>
        <v>0</v>
      </c>
    </row>
    <row r="479" spans="1:21" ht="35.1" hidden="1" customHeight="1">
      <c r="A479" s="319"/>
      <c r="B479" s="219"/>
      <c r="C479" s="220"/>
      <c r="D479" s="318"/>
      <c r="E479" s="220"/>
      <c r="F479" s="317"/>
      <c r="G479" s="316"/>
      <c r="H479" s="217"/>
      <c r="I479" s="218">
        <f t="shared" si="19"/>
        <v>0</v>
      </c>
    </row>
    <row r="480" spans="1:21" ht="35.1" hidden="1" customHeight="1">
      <c r="A480" s="319"/>
      <c r="B480" s="219"/>
      <c r="C480" s="220"/>
      <c r="D480" s="318"/>
      <c r="E480" s="220"/>
      <c r="F480" s="317"/>
      <c r="G480" s="316"/>
      <c r="H480" s="217"/>
      <c r="I480" s="218">
        <f t="shared" si="19"/>
        <v>0</v>
      </c>
    </row>
    <row r="481" spans="1:9" ht="35.1" hidden="1" customHeight="1">
      <c r="A481" s="319"/>
      <c r="B481" s="219"/>
      <c r="C481" s="220"/>
      <c r="D481" s="318"/>
      <c r="E481" s="220"/>
      <c r="F481" s="317"/>
      <c r="G481" s="316"/>
      <c r="H481" s="217"/>
      <c r="I481" s="218">
        <f t="shared" si="19"/>
        <v>0</v>
      </c>
    </row>
    <row r="482" spans="1:9" ht="35.1" hidden="1" customHeight="1">
      <c r="A482" s="319"/>
      <c r="B482" s="219"/>
      <c r="C482" s="220"/>
      <c r="D482" s="318"/>
      <c r="E482" s="220"/>
      <c r="F482" s="317"/>
      <c r="G482" s="316"/>
      <c r="H482" s="217"/>
      <c r="I482" s="218">
        <f t="shared" si="19"/>
        <v>0</v>
      </c>
    </row>
    <row r="483" spans="1:9" ht="35.1" hidden="1" customHeight="1">
      <c r="A483" s="319"/>
      <c r="B483" s="219"/>
      <c r="C483" s="220"/>
      <c r="D483" s="318"/>
      <c r="E483" s="220"/>
      <c r="F483" s="317"/>
      <c r="G483" s="316"/>
      <c r="H483" s="217"/>
      <c r="I483" s="218">
        <f t="shared" si="19"/>
        <v>0</v>
      </c>
    </row>
    <row r="484" spans="1:9" ht="35.1" hidden="1" customHeight="1">
      <c r="A484" s="319"/>
      <c r="B484" s="219"/>
      <c r="C484" s="220"/>
      <c r="D484" s="318"/>
      <c r="E484" s="220"/>
      <c r="F484" s="317"/>
      <c r="G484" s="316"/>
      <c r="H484" s="217"/>
      <c r="I484" s="218">
        <f t="shared" si="19"/>
        <v>0</v>
      </c>
    </row>
    <row r="485" spans="1:9" ht="35.1" hidden="1" customHeight="1">
      <c r="A485" s="319"/>
      <c r="B485" s="219"/>
      <c r="C485" s="220"/>
      <c r="D485" s="318"/>
      <c r="E485" s="220"/>
      <c r="F485" s="317"/>
      <c r="G485" s="316"/>
      <c r="H485" s="217"/>
      <c r="I485" s="218">
        <f t="shared" si="19"/>
        <v>0</v>
      </c>
    </row>
    <row r="486" spans="1:9" ht="35.1" hidden="1" customHeight="1">
      <c r="A486" s="319"/>
      <c r="B486" s="219"/>
      <c r="C486" s="220"/>
      <c r="D486" s="318"/>
      <c r="E486" s="220"/>
      <c r="F486" s="317"/>
      <c r="G486" s="316"/>
      <c r="H486" s="217"/>
      <c r="I486" s="218">
        <f t="shared" si="19"/>
        <v>0</v>
      </c>
    </row>
    <row r="487" spans="1:9" ht="35.1" hidden="1" customHeight="1">
      <c r="A487" s="319"/>
      <c r="B487" s="219"/>
      <c r="C487" s="220"/>
      <c r="D487" s="318"/>
      <c r="E487" s="220"/>
      <c r="F487" s="317"/>
      <c r="G487" s="316"/>
      <c r="H487" s="217"/>
      <c r="I487" s="218">
        <f t="shared" si="19"/>
        <v>0</v>
      </c>
    </row>
    <row r="488" spans="1:9" ht="35.1" hidden="1" customHeight="1">
      <c r="A488" s="319"/>
      <c r="B488" s="219"/>
      <c r="C488" s="220"/>
      <c r="D488" s="318"/>
      <c r="E488" s="220"/>
      <c r="F488" s="317"/>
      <c r="G488" s="316"/>
      <c r="H488" s="217"/>
      <c r="I488" s="218">
        <f t="shared" si="19"/>
        <v>0</v>
      </c>
    </row>
    <row r="489" spans="1:9" ht="35.1" hidden="1" customHeight="1">
      <c r="A489" s="319"/>
      <c r="B489" s="219"/>
      <c r="C489" s="220"/>
      <c r="D489" s="318"/>
      <c r="E489" s="220"/>
      <c r="F489" s="317"/>
      <c r="G489" s="316"/>
      <c r="H489" s="217"/>
      <c r="I489" s="218">
        <f t="shared" si="19"/>
        <v>0</v>
      </c>
    </row>
    <row r="490" spans="1:9" ht="35.1" hidden="1" customHeight="1">
      <c r="A490" s="319"/>
      <c r="B490" s="219"/>
      <c r="C490" s="220"/>
      <c r="D490" s="318"/>
      <c r="E490" s="220"/>
      <c r="F490" s="317"/>
      <c r="G490" s="316"/>
      <c r="H490" s="217"/>
      <c r="I490" s="218">
        <f t="shared" si="19"/>
        <v>0</v>
      </c>
    </row>
    <row r="491" spans="1:9" ht="35.1" hidden="1" customHeight="1">
      <c r="A491" s="319"/>
      <c r="B491" s="219"/>
      <c r="C491" s="220"/>
      <c r="D491" s="318"/>
      <c r="E491" s="220"/>
      <c r="F491" s="317"/>
      <c r="G491" s="316"/>
      <c r="H491" s="217"/>
      <c r="I491" s="218">
        <f t="shared" si="19"/>
        <v>0</v>
      </c>
    </row>
    <row r="492" spans="1:9" ht="35.1" hidden="1" customHeight="1">
      <c r="A492" s="319"/>
      <c r="B492" s="219"/>
      <c r="C492" s="220"/>
      <c r="D492" s="318"/>
      <c r="E492" s="220"/>
      <c r="F492" s="317"/>
      <c r="G492" s="316"/>
      <c r="H492" s="217"/>
      <c r="I492" s="218">
        <f t="shared" si="19"/>
        <v>0</v>
      </c>
    </row>
    <row r="493" spans="1:9" ht="35.1" hidden="1" customHeight="1">
      <c r="A493" s="319"/>
      <c r="B493" s="219"/>
      <c r="C493" s="220"/>
      <c r="D493" s="318"/>
      <c r="E493" s="220"/>
      <c r="F493" s="317"/>
      <c r="G493" s="316"/>
      <c r="H493" s="217"/>
      <c r="I493" s="218">
        <f t="shared" si="19"/>
        <v>0</v>
      </c>
    </row>
    <row r="494" spans="1:9" ht="35.1" hidden="1" customHeight="1">
      <c r="A494" s="319"/>
      <c r="B494" s="219"/>
      <c r="C494" s="220"/>
      <c r="D494" s="318"/>
      <c r="E494" s="220"/>
      <c r="F494" s="317"/>
      <c r="G494" s="316"/>
      <c r="H494" s="217"/>
      <c r="I494" s="218">
        <f t="shared" si="19"/>
        <v>0</v>
      </c>
    </row>
    <row r="495" spans="1:9" ht="35.1" hidden="1" customHeight="1">
      <c r="A495" s="319"/>
      <c r="B495" s="219"/>
      <c r="C495" s="220"/>
      <c r="D495" s="318"/>
      <c r="E495" s="220"/>
      <c r="F495" s="317"/>
      <c r="G495" s="316"/>
      <c r="H495" s="217"/>
      <c r="I495" s="218">
        <f t="shared" si="19"/>
        <v>0</v>
      </c>
    </row>
    <row r="496" spans="1:9" ht="35.1" hidden="1" customHeight="1">
      <c r="A496" s="319"/>
      <c r="B496" s="219"/>
      <c r="C496" s="220"/>
      <c r="D496" s="318"/>
      <c r="E496" s="220"/>
      <c r="F496" s="317"/>
      <c r="G496" s="316"/>
      <c r="H496" s="217"/>
      <c r="I496" s="218">
        <f t="shared" si="19"/>
        <v>0</v>
      </c>
    </row>
    <row r="497" spans="1:24" ht="35.1" hidden="1" customHeight="1">
      <c r="A497" s="319"/>
      <c r="B497" s="219"/>
      <c r="C497" s="220"/>
      <c r="D497" s="318"/>
      <c r="E497" s="220"/>
      <c r="F497" s="317"/>
      <c r="G497" s="316"/>
      <c r="H497" s="217"/>
      <c r="I497" s="218">
        <f t="shared" si="19"/>
        <v>0</v>
      </c>
    </row>
    <row r="498" spans="1:24" ht="35.1" hidden="1" customHeight="1">
      <c r="A498" s="319"/>
      <c r="B498" s="219"/>
      <c r="C498" s="220"/>
      <c r="D498" s="318"/>
      <c r="E498" s="220"/>
      <c r="F498" s="317"/>
      <c r="G498" s="316"/>
      <c r="H498" s="217"/>
      <c r="I498" s="218">
        <f t="shared" si="19"/>
        <v>0</v>
      </c>
    </row>
    <row r="499" spans="1:24" ht="35.1" hidden="1" customHeight="1">
      <c r="A499" s="319"/>
      <c r="B499" s="219"/>
      <c r="C499" s="220"/>
      <c r="D499" s="318"/>
      <c r="E499" s="220"/>
      <c r="F499" s="317"/>
      <c r="G499" s="316"/>
      <c r="H499" s="217"/>
      <c r="I499" s="218">
        <f t="shared" si="19"/>
        <v>0</v>
      </c>
    </row>
    <row r="500" spans="1:24" ht="35.1" hidden="1" customHeight="1">
      <c r="A500" s="319"/>
      <c r="B500" s="219"/>
      <c r="C500" s="220"/>
      <c r="D500" s="318"/>
      <c r="E500" s="220"/>
      <c r="F500" s="317"/>
      <c r="G500" s="316"/>
      <c r="H500" s="217"/>
      <c r="I500" s="218">
        <f t="shared" si="19"/>
        <v>0</v>
      </c>
    </row>
    <row r="501" spans="1:24" ht="35.1" hidden="1" customHeight="1">
      <c r="A501" s="319"/>
      <c r="B501" s="219"/>
      <c r="C501" s="220"/>
      <c r="D501" s="318"/>
      <c r="E501" s="220"/>
      <c r="F501" s="317"/>
      <c r="G501" s="316"/>
      <c r="H501" s="217"/>
      <c r="I501" s="218">
        <f t="shared" si="19"/>
        <v>0</v>
      </c>
      <c r="S501" s="320"/>
      <c r="T501" s="320"/>
      <c r="U501" s="320"/>
      <c r="V501" s="320"/>
      <c r="W501" s="320"/>
      <c r="X501" s="320"/>
    </row>
    <row r="502" spans="1:24" ht="35.1" hidden="1" customHeight="1">
      <c r="A502" s="319"/>
      <c r="B502" s="219"/>
      <c r="C502" s="220"/>
      <c r="D502" s="318"/>
      <c r="E502" s="220"/>
      <c r="F502" s="317"/>
      <c r="G502" s="316"/>
      <c r="H502" s="217"/>
      <c r="I502" s="218">
        <f t="shared" si="19"/>
        <v>0</v>
      </c>
      <c r="S502" s="320"/>
      <c r="T502" s="320"/>
      <c r="U502" s="320"/>
      <c r="V502" s="320"/>
      <c r="W502" s="320"/>
      <c r="X502" s="320"/>
    </row>
    <row r="503" spans="1:24" ht="35.1" hidden="1" customHeight="1">
      <c r="A503" s="319"/>
      <c r="B503" s="219"/>
      <c r="C503" s="220"/>
      <c r="D503" s="318"/>
      <c r="E503" s="220"/>
      <c r="F503" s="317"/>
      <c r="G503" s="316"/>
      <c r="H503" s="217"/>
      <c r="I503" s="218">
        <f t="shared" si="19"/>
        <v>0</v>
      </c>
      <c r="S503" s="320"/>
      <c r="T503" s="320"/>
      <c r="U503" s="320"/>
      <c r="V503" s="320"/>
      <c r="W503" s="320"/>
      <c r="X503" s="320"/>
    </row>
    <row r="504" spans="1:24" ht="35.1" hidden="1" customHeight="1">
      <c r="A504" s="319"/>
      <c r="B504" s="219"/>
      <c r="C504" s="220"/>
      <c r="D504" s="318"/>
      <c r="E504" s="220"/>
      <c r="F504" s="317"/>
      <c r="G504" s="316"/>
      <c r="H504" s="217"/>
      <c r="I504" s="218">
        <f t="shared" si="19"/>
        <v>0</v>
      </c>
      <c r="S504" s="320"/>
      <c r="T504" s="320"/>
      <c r="U504" s="320"/>
      <c r="V504" s="320"/>
      <c r="W504" s="320"/>
      <c r="X504" s="320"/>
    </row>
    <row r="505" spans="1:24" ht="35.1" hidden="1" customHeight="1">
      <c r="A505" s="319"/>
      <c r="B505" s="219"/>
      <c r="C505" s="220"/>
      <c r="D505" s="318"/>
      <c r="E505" s="220"/>
      <c r="F505" s="317"/>
      <c r="G505" s="316"/>
      <c r="H505" s="217"/>
      <c r="I505" s="218">
        <f t="shared" si="19"/>
        <v>0</v>
      </c>
      <c r="S505" s="320"/>
      <c r="T505" s="320"/>
      <c r="U505" s="320"/>
      <c r="V505" s="320"/>
      <c r="W505" s="320"/>
      <c r="X505" s="320"/>
    </row>
    <row r="506" spans="1:24" ht="35.1" hidden="1" customHeight="1">
      <c r="A506" s="319"/>
      <c r="B506" s="219"/>
      <c r="C506" s="220"/>
      <c r="D506" s="318"/>
      <c r="E506" s="220"/>
      <c r="F506" s="317"/>
      <c r="G506" s="316"/>
      <c r="H506" s="217"/>
      <c r="I506" s="218">
        <f t="shared" si="19"/>
        <v>0</v>
      </c>
      <c r="S506" s="320"/>
      <c r="T506" s="320"/>
      <c r="U506" s="320"/>
      <c r="V506" s="320"/>
      <c r="W506" s="320"/>
      <c r="X506" s="320"/>
    </row>
    <row r="507" spans="1:24" ht="35.1" hidden="1" customHeight="1">
      <c r="A507" s="319"/>
      <c r="B507" s="219"/>
      <c r="C507" s="220"/>
      <c r="D507" s="318"/>
      <c r="E507" s="220"/>
      <c r="F507" s="317"/>
      <c r="G507" s="316"/>
      <c r="H507" s="217"/>
      <c r="I507" s="218">
        <f t="shared" si="19"/>
        <v>0</v>
      </c>
      <c r="S507" s="320"/>
      <c r="T507" s="320"/>
      <c r="U507" s="320"/>
      <c r="V507" s="320"/>
      <c r="W507" s="320"/>
      <c r="X507" s="320"/>
    </row>
    <row r="508" spans="1:24" ht="35.1" hidden="1" customHeight="1">
      <c r="A508" s="319"/>
      <c r="B508" s="219"/>
      <c r="C508" s="220"/>
      <c r="D508" s="318"/>
      <c r="E508" s="220"/>
      <c r="F508" s="317"/>
      <c r="G508" s="316"/>
      <c r="H508" s="217"/>
      <c r="I508" s="218">
        <f t="shared" si="19"/>
        <v>0</v>
      </c>
      <c r="S508" s="320"/>
      <c r="T508" s="320"/>
      <c r="U508" s="320"/>
      <c r="V508" s="320"/>
      <c r="W508" s="320"/>
      <c r="X508" s="320"/>
    </row>
    <row r="509" spans="1:24" ht="35.1" hidden="1" customHeight="1">
      <c r="A509" s="319"/>
      <c r="B509" s="219"/>
      <c r="C509" s="220"/>
      <c r="D509" s="318"/>
      <c r="E509" s="220"/>
      <c r="F509" s="317"/>
      <c r="G509" s="316"/>
      <c r="H509" s="217"/>
      <c r="I509" s="218">
        <f t="shared" si="19"/>
        <v>0</v>
      </c>
      <c r="S509" s="353"/>
      <c r="T509" s="354"/>
      <c r="U509" s="354"/>
    </row>
    <row r="510" spans="1:24" ht="35.1" hidden="1" customHeight="1">
      <c r="A510" s="319"/>
      <c r="B510" s="219"/>
      <c r="C510" s="220"/>
      <c r="D510" s="318"/>
      <c r="E510" s="220"/>
      <c r="F510" s="317"/>
      <c r="G510" s="316"/>
      <c r="H510" s="217"/>
      <c r="I510" s="218">
        <f t="shared" si="19"/>
        <v>0</v>
      </c>
      <c r="S510" s="353"/>
      <c r="T510" s="354"/>
      <c r="U510" s="354"/>
    </row>
    <row r="511" spans="1:24" ht="35.1" hidden="1" customHeight="1">
      <c r="A511" s="319"/>
      <c r="B511" s="219"/>
      <c r="C511" s="220"/>
      <c r="D511" s="318"/>
      <c r="E511" s="220"/>
      <c r="F511" s="317"/>
      <c r="G511" s="316"/>
      <c r="H511" s="217"/>
      <c r="I511" s="218">
        <f t="shared" ref="I511:I519" si="21">ROUND(H511,0)</f>
        <v>0</v>
      </c>
      <c r="S511" s="353"/>
      <c r="T511" s="354"/>
      <c r="U511" s="354"/>
    </row>
    <row r="512" spans="1:24" ht="35.1" hidden="1" customHeight="1">
      <c r="A512" s="319"/>
      <c r="B512" s="219"/>
      <c r="C512" s="220"/>
      <c r="D512" s="318"/>
      <c r="E512" s="220"/>
      <c r="F512" s="317"/>
      <c r="G512" s="316"/>
      <c r="H512" s="217"/>
      <c r="I512" s="218">
        <f t="shared" si="21"/>
        <v>0</v>
      </c>
      <c r="S512" s="353"/>
      <c r="T512" s="354"/>
      <c r="U512" s="354"/>
    </row>
    <row r="513" spans="1:21" ht="35.1" hidden="1" customHeight="1">
      <c r="A513" s="319"/>
      <c r="B513" s="219"/>
      <c r="C513" s="220"/>
      <c r="D513" s="318"/>
      <c r="E513" s="220"/>
      <c r="F513" s="317"/>
      <c r="G513" s="316"/>
      <c r="H513" s="217"/>
      <c r="I513" s="218">
        <f t="shared" si="21"/>
        <v>0</v>
      </c>
      <c r="S513" s="353"/>
      <c r="T513" s="354"/>
      <c r="U513" s="354"/>
    </row>
    <row r="514" spans="1:21" ht="35.1" hidden="1" customHeight="1">
      <c r="A514" s="319"/>
      <c r="B514" s="219"/>
      <c r="C514" s="220"/>
      <c r="D514" s="318"/>
      <c r="E514" s="220"/>
      <c r="F514" s="317"/>
      <c r="G514" s="316"/>
      <c r="H514" s="217"/>
      <c r="I514" s="218">
        <f t="shared" si="21"/>
        <v>0</v>
      </c>
      <c r="S514" s="353"/>
      <c r="T514" s="354"/>
      <c r="U514" s="354"/>
    </row>
    <row r="515" spans="1:21" ht="35.1" hidden="1" customHeight="1">
      <c r="A515" s="319"/>
      <c r="B515" s="219"/>
      <c r="C515" s="220"/>
      <c r="D515" s="318"/>
      <c r="E515" s="220"/>
      <c r="F515" s="317"/>
      <c r="G515" s="316"/>
      <c r="H515" s="217"/>
      <c r="I515" s="218">
        <f t="shared" si="21"/>
        <v>0</v>
      </c>
      <c r="S515" s="320"/>
      <c r="T515" s="320"/>
      <c r="U515" s="320"/>
    </row>
    <row r="516" spans="1:21" ht="35.1" hidden="1" customHeight="1">
      <c r="A516" s="319"/>
      <c r="B516" s="219"/>
      <c r="C516" s="220"/>
      <c r="D516" s="318"/>
      <c r="E516" s="220"/>
      <c r="F516" s="317"/>
      <c r="G516" s="316"/>
      <c r="H516" s="217"/>
      <c r="I516" s="218">
        <f t="shared" si="21"/>
        <v>0</v>
      </c>
      <c r="S516" s="320"/>
      <c r="T516" s="320"/>
      <c r="U516" s="320"/>
    </row>
    <row r="517" spans="1:21" ht="35.1" hidden="1" customHeight="1">
      <c r="A517" s="319"/>
      <c r="B517" s="219"/>
      <c r="C517" s="220"/>
      <c r="D517" s="318"/>
      <c r="E517" s="220"/>
      <c r="F517" s="317"/>
      <c r="G517" s="316"/>
      <c r="H517" s="217"/>
      <c r="I517" s="218">
        <f t="shared" si="21"/>
        <v>0</v>
      </c>
      <c r="S517" s="320"/>
      <c r="T517" s="320"/>
      <c r="U517" s="320"/>
    </row>
    <row r="518" spans="1:21" ht="35.1" hidden="1" customHeight="1">
      <c r="A518" s="319"/>
      <c r="B518" s="219"/>
      <c r="C518" s="220"/>
      <c r="D518" s="318"/>
      <c r="E518" s="220"/>
      <c r="F518" s="317"/>
      <c r="G518" s="316"/>
      <c r="H518" s="217"/>
      <c r="I518" s="218">
        <f t="shared" si="21"/>
        <v>0</v>
      </c>
      <c r="S518" s="320"/>
      <c r="T518" s="320"/>
      <c r="U518" s="320"/>
    </row>
    <row r="519" spans="1:21" ht="38.700000000000003" hidden="1" customHeight="1" thickBot="1">
      <c r="A519" s="319"/>
      <c r="B519" s="219"/>
      <c r="C519" s="220"/>
      <c r="D519" s="318"/>
      <c r="E519" s="220"/>
      <c r="F519" s="317"/>
      <c r="G519" s="316"/>
      <c r="H519" s="217"/>
      <c r="I519" s="218">
        <f t="shared" si="21"/>
        <v>0</v>
      </c>
      <c r="S519" s="320"/>
      <c r="T519" s="320"/>
      <c r="U519" s="320"/>
    </row>
    <row r="520" spans="1:21" ht="35.1" customHeight="1" thickBot="1">
      <c r="B520" s="222"/>
      <c r="C520" s="355"/>
      <c r="D520" s="356"/>
      <c r="E520" s="357"/>
      <c r="F520" s="357"/>
      <c r="G520" s="358" t="s">
        <v>18</v>
      </c>
      <c r="H520" s="223">
        <f>SUMIF(H13:H519,"&lt;&gt;#N/A")</f>
        <v>0</v>
      </c>
      <c r="I520" s="224">
        <f>BTsal+'Site 2'!BTsal+'Site 3'!BTsal+'Site 4'!BTsal+'Site 5'!BTsal+'Site 6'!BTsal+'Site 7'!BTsal+'Site 8'!BTsal+'Site 9'!BTsal+'Site 10'!BTsal+'Site 11'!BTsal+'Site 12'!BTsal+'Site 13'!BTsal+'Site 14'!BTsal+'Site 15'!BTsal+'Site 16'!BTsal+'Site 17'!BTsal+'Site 18'!BTsal+'Site 19'!BTsal+'Site 20'!BTsal+'Site 21'!BTsal+'Site 22'!BTsal+'Site 23'!BTsal+'Site 24'!BTsal+'Site 25'!BTsal</f>
        <v>0</v>
      </c>
      <c r="J520" s="321"/>
      <c r="K520" s="390">
        <f>I520-H520</f>
        <v>0</v>
      </c>
      <c r="L520" s="320" t="s">
        <v>19</v>
      </c>
      <c r="S520" s="320"/>
      <c r="T520" s="320"/>
      <c r="U520" s="320"/>
    </row>
    <row r="521" spans="1:21" ht="11.4" customHeight="1" thickBot="1">
      <c r="B521" s="471"/>
      <c r="C521" s="472"/>
      <c r="D521" s="472"/>
      <c r="E521" s="472"/>
      <c r="F521" s="472"/>
      <c r="G521" s="472"/>
      <c r="H521" s="472"/>
      <c r="I521" s="473"/>
      <c r="S521" s="320"/>
      <c r="T521" s="320"/>
      <c r="U521" s="320"/>
    </row>
    <row r="522" spans="1:21" ht="35.1" customHeight="1" thickBot="1">
      <c r="B522" s="466" t="s">
        <v>20</v>
      </c>
      <c r="C522" s="467"/>
      <c r="D522" s="467"/>
      <c r="E522" s="467"/>
      <c r="F522" s="467"/>
      <c r="G522" s="467"/>
      <c r="H522" s="468"/>
      <c r="I522" s="391">
        <f>BTfica+'Site 2'!BTfica+'Site 3'!BTfica+'Site 4'!BTfica+'Site 5'!BTfica+'Site 6'!BTfica+'Site 7'!BTfica+'Site 8'!BTfica+'Site 9'!BTfica+'Site 10'!BTfica+'Site 11'!BTfica+'Site 12'!BTfica+'Site 13'!BTfica+'Site 14'!BTfica+'Site 15'!BTfica+'Site 16'!BTfica+'Site 17'!BTfica+'Site 18'!BTfica+'Site 19'!BTfica+'Site 20'!BTfica+'Site 21'!BTfica+'Site 22'!BTfica+'Site 23'!BTfica+'Site 24'!BTfica+'Site 25'!BTfica</f>
        <v>0</v>
      </c>
      <c r="S522" s="320"/>
      <c r="T522" s="320"/>
      <c r="U522" s="320"/>
    </row>
    <row r="523" spans="1:21" ht="11.4" customHeight="1" thickBot="1">
      <c r="B523" s="436"/>
      <c r="C523" s="437"/>
      <c r="D523" s="437"/>
      <c r="E523" s="437"/>
      <c r="F523" s="437"/>
      <c r="G523" s="437"/>
      <c r="H523" s="437"/>
      <c r="I523" s="438"/>
    </row>
    <row r="524" spans="1:21" ht="21" customHeight="1">
      <c r="B524" s="456" t="s">
        <v>21</v>
      </c>
      <c r="C524" s="457"/>
      <c r="D524" s="457"/>
      <c r="E524" s="457"/>
      <c r="F524" s="457"/>
      <c r="G524" s="457"/>
      <c r="H524" s="458"/>
      <c r="I524" s="469">
        <f>BTret+'Site 2'!BTret+'Site 3'!BTret+'Site 4'!BTret+'Site 5'!BTret+'Site 6'!BTret+'Site 7'!BTret+'Site 8'!BTret+'Site 9'!BTret+'Site 10'!BTret+'Site 11'!BTret+'Site 12'!BTret+'Site 13'!BTret+'Site 14'!BTret+'Site 15'!BTret+'Site 16'!BTret+'Site 17'!BTret+'Site 18'!BTret+'Site 19'!BTret+'Site 20'!BTret+'Site 21'!BTret+'Site 22'!BTret+'Site 23'!BTret+'Site 24'!BTret+'Site 25'!BTret</f>
        <v>0</v>
      </c>
    </row>
    <row r="525" spans="1:21" ht="18.600000000000001" customHeight="1" thickBot="1">
      <c r="B525" s="459"/>
      <c r="C525" s="460"/>
      <c r="D525" s="460"/>
      <c r="E525" s="460"/>
      <c r="F525" s="460"/>
      <c r="G525" s="460"/>
      <c r="H525" s="461"/>
      <c r="I525" s="470"/>
    </row>
    <row r="526" spans="1:21" ht="11.4" customHeight="1" thickBot="1">
      <c r="B526" s="436"/>
      <c r="C526" s="437" t="s">
        <v>22</v>
      </c>
      <c r="D526" s="437"/>
      <c r="E526" s="437"/>
      <c r="F526" s="437"/>
      <c r="G526" s="437"/>
      <c r="H526" s="437"/>
      <c r="I526" s="438"/>
    </row>
    <row r="527" spans="1:21" ht="21" customHeight="1">
      <c r="B527" s="456" t="s">
        <v>23</v>
      </c>
      <c r="C527" s="457"/>
      <c r="D527" s="457"/>
      <c r="E527" s="457"/>
      <c r="F527" s="457"/>
      <c r="G527" s="457"/>
      <c r="H527" s="458"/>
      <c r="I527" s="469">
        <f>BThealth+'Site 2'!BThealth+'Site 3'!BThealth+'Site 4'!BThealth+'Site 5'!BThealth+'Site 6'!BThealth+'Site 7'!BThealth+'Site 8'!BThealth+'Site 9'!BThealth+'Site 10'!BThealth+'Site 11'!BThealth+'Site 12'!BThealth+'Site 13'!BThealth+'Site 14'!BThealth+'Site 15'!BThealth+'Site 16'!BThealth+'Site 17'!BThealth+'Site 18'!BThealth+'Site 19'!BThealth+'Site 20'!BThealth+'Site 21'!BThealth+'Site 22'!BThealth+'Site 23'!BThealth+'Site 24'!BThealth+'Site 25'!BThealth</f>
        <v>0</v>
      </c>
    </row>
    <row r="528" spans="1:21" ht="21.6" thickBot="1">
      <c r="B528" s="459"/>
      <c r="C528" s="460"/>
      <c r="D528" s="460"/>
      <c r="E528" s="460"/>
      <c r="F528" s="460"/>
      <c r="G528" s="460"/>
      <c r="H528" s="461"/>
      <c r="I528" s="470"/>
    </row>
    <row r="529" spans="1:18" ht="11.4" customHeight="1" thickBot="1">
      <c r="B529" s="436"/>
      <c r="C529" s="437"/>
      <c r="D529" s="437"/>
      <c r="E529" s="437"/>
      <c r="F529" s="437"/>
      <c r="G529" s="437"/>
      <c r="H529" s="437"/>
      <c r="I529" s="438"/>
    </row>
    <row r="530" spans="1:18" ht="21" customHeight="1">
      <c r="B530" s="456" t="s">
        <v>24</v>
      </c>
      <c r="C530" s="457"/>
      <c r="D530" s="457"/>
      <c r="E530" s="457"/>
      <c r="F530" s="457"/>
      <c r="G530" s="457"/>
      <c r="H530" s="458"/>
      <c r="I530" s="469">
        <f>BTwc+'Site 2'!BTwc+'Site 3'!BTwc+'Site 4'!BTwc+'Site 5'!BTwc+'Site 6'!BTwc+'Site 7'!BTwc+'Site 8'!BTwc+'Site 9'!BTwc+'Site 10'!BTwc+'Site 11'!BTwc+'Site 12'!BTwc+'Site 13'!BTwc+'Site 14'!BTwc+'Site 15'!BTwc+'Site 16'!BTwc+'Site 17'!BTwc+'Site 18'!BTwc+'Site 19'!BTwc+'Site 20'!BTwc+'Site 21'!BTwc+'Site 22'!BTwc+'Site 23'!BTwc+'Site 24'!BTwc+'Site 25'!BTwc</f>
        <v>0</v>
      </c>
      <c r="K530" s="392"/>
    </row>
    <row r="531" spans="1:18" ht="21.6" thickBot="1">
      <c r="B531" s="459"/>
      <c r="C531" s="460"/>
      <c r="D531" s="460"/>
      <c r="E531" s="460"/>
      <c r="F531" s="460"/>
      <c r="G531" s="460"/>
      <c r="H531" s="461"/>
      <c r="I531" s="470"/>
    </row>
    <row r="532" spans="1:18" ht="11.4" customHeight="1" thickBot="1">
      <c r="B532" s="436"/>
      <c r="C532" s="437"/>
      <c r="D532" s="437"/>
      <c r="E532" s="437"/>
      <c r="F532" s="437"/>
      <c r="G532" s="437"/>
      <c r="H532" s="437"/>
      <c r="I532" s="438"/>
    </row>
    <row r="533" spans="1:18" ht="21" customHeight="1">
      <c r="B533" s="456" t="s">
        <v>25</v>
      </c>
      <c r="C533" s="457"/>
      <c r="D533" s="457"/>
      <c r="E533" s="457"/>
      <c r="F533" s="457"/>
      <c r="G533" s="457"/>
      <c r="H533" s="458"/>
      <c r="I533" s="469">
        <f>BTsuta+'Site 2'!BTsuta+'Site 3'!BTsuta+'Site 4'!BTsuta+'Site 5'!BTsuta+'Site 6'!BTsuta+'Site 7'!BTsuta+'Site 8'!BTsuta+'Site 9'!BTsuta+'Site 10'!BTsuta+'Site 11'!BTsuta+'Site 12'!BTsuta+'Site 13'!BTsuta+'Site 14'!BTsuta+'Site 15'!BTsuta+'Site 16'!BTsuta+'Site 17'!BTsuta+'Site 18'!BTsuta+'Site 19'!BTsuta+'Site 20'!BTsuta+'Site 21'!BTsuta+'Site 22'!BTsuta+'Site 23'!BTsuta+'Site 24'!BTsuta+'Site 25'!BTsuta</f>
        <v>0</v>
      </c>
    </row>
    <row r="534" spans="1:18" ht="21.6" thickBot="1">
      <c r="B534" s="459"/>
      <c r="C534" s="460"/>
      <c r="D534" s="460"/>
      <c r="E534" s="460"/>
      <c r="F534" s="460"/>
      <c r="G534" s="460"/>
      <c r="H534" s="461"/>
      <c r="I534" s="470"/>
    </row>
    <row r="535" spans="1:18" s="360" customFormat="1" ht="11.4" customHeight="1" thickBot="1">
      <c r="A535" s="359"/>
      <c r="B535" s="436"/>
      <c r="C535" s="437"/>
      <c r="D535" s="437"/>
      <c r="E535" s="437"/>
      <c r="F535" s="437"/>
      <c r="G535" s="437"/>
      <c r="H535" s="437"/>
      <c r="I535" s="438"/>
      <c r="J535" s="320"/>
      <c r="K535" s="320"/>
      <c r="L535" s="320"/>
      <c r="M535" s="320"/>
      <c r="N535" s="320"/>
      <c r="O535" s="320"/>
      <c r="P535" s="320"/>
      <c r="Q535" s="320"/>
      <c r="R535" s="320"/>
    </row>
    <row r="536" spans="1:18" ht="40.200000000000003" customHeight="1" thickBot="1">
      <c r="B536" s="456" t="s">
        <v>26</v>
      </c>
      <c r="C536" s="457"/>
      <c r="D536" s="457"/>
      <c r="E536" s="457"/>
      <c r="F536" s="457"/>
      <c r="G536" s="457"/>
      <c r="H536" s="458"/>
      <c r="I536" s="227">
        <f>I522+I524+I527+I530+I533</f>
        <v>0</v>
      </c>
    </row>
    <row r="537" spans="1:18" s="360" customFormat="1" ht="11.4" customHeight="1" thickBot="1">
      <c r="A537" s="359"/>
      <c r="B537" s="436"/>
      <c r="C537" s="437"/>
      <c r="D537" s="437"/>
      <c r="E537" s="437"/>
      <c r="F537" s="437"/>
      <c r="G537" s="437"/>
      <c r="H537" s="437"/>
      <c r="I537" s="438"/>
      <c r="J537" s="320"/>
      <c r="K537" s="320"/>
      <c r="L537" s="320"/>
      <c r="M537" s="320"/>
      <c r="N537" s="320"/>
      <c r="O537" s="320"/>
      <c r="P537" s="320"/>
      <c r="Q537" s="320"/>
      <c r="R537" s="320"/>
    </row>
    <row r="538" spans="1:18" ht="39" customHeight="1" thickBot="1">
      <c r="B538" s="463" t="s">
        <v>27</v>
      </c>
      <c r="C538" s="464"/>
      <c r="D538" s="464"/>
      <c r="E538" s="464"/>
      <c r="F538" s="464"/>
      <c r="G538" s="464"/>
      <c r="H538" s="465"/>
      <c r="I538" s="411">
        <f>SalMaster+FicaBenMaster</f>
        <v>0</v>
      </c>
    </row>
    <row r="539" spans="1:18" ht="54" customHeight="1" thickBot="1">
      <c r="B539" s="302" t="s">
        <v>28</v>
      </c>
      <c r="C539" s="361"/>
      <c r="D539" s="345"/>
      <c r="E539" s="361"/>
      <c r="F539" s="361"/>
      <c r="G539" s="361"/>
      <c r="H539" s="449" t="s">
        <v>7</v>
      </c>
      <c r="I539" s="450"/>
    </row>
    <row r="540" spans="1:18" ht="45.6" customHeight="1" thickBot="1">
      <c r="A540" s="362"/>
      <c r="B540" s="453" t="s">
        <v>29</v>
      </c>
      <c r="C540" s="454"/>
      <c r="D540" s="454"/>
      <c r="E540" s="454"/>
      <c r="F540" s="454"/>
      <c r="G540" s="455"/>
      <c r="H540" s="363" t="s">
        <v>30</v>
      </c>
      <c r="I540" s="363" t="s">
        <v>15</v>
      </c>
    </row>
    <row r="541" spans="1:18" ht="33" customHeight="1">
      <c r="A541" s="342"/>
      <c r="B541" s="451" t="s">
        <v>31</v>
      </c>
      <c r="C541" s="452"/>
      <c r="D541" s="452"/>
      <c r="E541" s="452"/>
      <c r="F541" s="452"/>
      <c r="G541" s="452"/>
      <c r="H541" s="214">
        <f>Travel+'Site 2'!Travel+'Site 3'!Travel+'Site 4'!Travel+'Site 5'!Travel+'Site 6'!Travel+'Site 7'!Travel+'Site 8'!Travel+'Site 9'!Travel+'Site 10'!Travel+'Site 11'!Travel+'Site 12'!Travel+'Site 13'!Travel+'Site 14'!Travel+'Site 15'!Travel+'Site 16'!Travel+'Site 17'!Travel+'Site 18'!Travel+'Site 19'!Travel+'Site 20'!Travel+'Site 21'!Travel+'Site 22'!Travel+'Site 23'!Travel+'Site 24'!Travel+'Site 25'!Travel</f>
        <v>0</v>
      </c>
      <c r="I541" s="228">
        <f t="shared" ref="I541:I553" si="22">ROUND(H541,0)</f>
        <v>0</v>
      </c>
    </row>
    <row r="542" spans="1:18" ht="33" customHeight="1">
      <c r="A542" s="342"/>
      <c r="B542" s="439" t="s">
        <v>32</v>
      </c>
      <c r="C542" s="440"/>
      <c r="D542" s="440"/>
      <c r="E542" s="440"/>
      <c r="F542" s="440"/>
      <c r="G542" s="440"/>
      <c r="H542" s="217">
        <f>Consult+'Site 2'!Consult+'Site 3'!Consult+'Site 4'!Consult+'Site 5'!Consult+'Site 6'!Consult+'Site 7'!Consult+'Site 8'!Consult+'Site 9'!Consult+'Site 10'!Consult+'Site 11'!Consult+'Site 12'!Consult+'Site 13'!Consult+'Site 14'!Consult+'Site 15'!Consult+'Site 16'!Consult+'Site 17'!Consult+'Site 18'!Consult+'Site 19'!Consult+'Site 20'!Consult+'Site 21'!Consult+'Site 22'!Consult+'Site 23'!Consult+'Site 24'!Consult+'Site 25'!Consult</f>
        <v>0</v>
      </c>
      <c r="I542" s="229">
        <f t="shared" si="22"/>
        <v>0</v>
      </c>
    </row>
    <row r="543" spans="1:18" ht="33" customHeight="1">
      <c r="A543" s="342"/>
      <c r="B543" s="439" t="s">
        <v>33</v>
      </c>
      <c r="C543" s="440"/>
      <c r="D543" s="440"/>
      <c r="E543" s="440"/>
      <c r="F543" s="440"/>
      <c r="G543" s="440"/>
      <c r="H543" s="217">
        <f>Space+'Site 2'!Space+'Site 3'!Space+'Site 4'!Space+'Site 5'!Space+'Site 6'!Space+'Site 7'!Space+'Site 8'!Space+'Site 9'!Space+'Site 10'!Space+'Site 11'!Space+'Site 12'!Space+'Site 13'!Space+'Site 14'!Space+'Site 15'!Space+'Site 16'!Space+'Site 17'!Space+'Site 18'!Space+'Site 19'!Space+'Site 20'!Space+'Site 21'!Space+'Site 22'!Space+'Site 23'!Space+'Site 24'!Space+'Site 25'!Space</f>
        <v>0</v>
      </c>
      <c r="I543" s="229">
        <f t="shared" si="22"/>
        <v>0</v>
      </c>
    </row>
    <row r="544" spans="1:18" ht="33" customHeight="1">
      <c r="A544" s="342"/>
      <c r="B544" s="439" t="s">
        <v>34</v>
      </c>
      <c r="C544" s="440"/>
      <c r="D544" s="440"/>
      <c r="E544" s="440"/>
      <c r="F544" s="440"/>
      <c r="G544" s="440"/>
      <c r="H544" s="217">
        <f>Expenses+'Site 2'!Expenses+'Site 3'!Expenses+'Site 4'!Expenses+'Site 5'!Expenses+'Site 6'!Expenses+'Site 7'!Expenses+'Site 8'!Expenses+'Site 9'!Expenses+'Site 10'!Expenses+'Site 11'!Expenses+'Site 12'!Expenses+'Site 13'!Expenses+'Site 14'!Expenses+'Site 15'!Expenses+'Site 16'!Expenses+'Site 17'!Expenses+'Site 18'!Expenses+'Site 19'!Expenses+'Site 20'!Expenses+'Site 21'!Expenses+'Site 22'!Expenses+'Site 23'!Expenses+'Site 24'!Expenses+'Site 25'!Expenses</f>
        <v>0</v>
      </c>
      <c r="I544" s="229">
        <f t="shared" si="22"/>
        <v>0</v>
      </c>
    </row>
    <row r="545" spans="1:9" ht="33" customHeight="1">
      <c r="A545" s="342"/>
      <c r="B545" s="439" t="s">
        <v>35</v>
      </c>
      <c r="C545" s="440"/>
      <c r="D545" s="440"/>
      <c r="E545" s="440"/>
      <c r="F545" s="440"/>
      <c r="G545" s="440"/>
      <c r="H545" s="217">
        <f>Other+'Site 2'!Other+'Site 3'!Other+'Site 4'!Other+'Site 5'!Other+'Site 6'!Other+'Site 7'!Other+'Site 8'!Other+'Site 9'!Other+'Site 10'!Other+'Site 11'!Other+'Site 12'!Other+'Site 13'!Other+'Site 14'!Other+'Site 15'!Other+'Site 16'!Other+'Site 17'!Other+'Site 18'!Other+'Site 19'!Other+'Site 20'!Other+'Site 21'!Other+'Site 22'!Other+'Site 23'!Other+'Site 24'!Other+'Site 25'!Other</f>
        <v>0</v>
      </c>
      <c r="I545" s="229">
        <f t="shared" si="22"/>
        <v>0</v>
      </c>
    </row>
    <row r="546" spans="1:9" ht="33" customHeight="1">
      <c r="A546" s="342"/>
      <c r="B546" s="439" t="s">
        <v>36</v>
      </c>
      <c r="C546" s="440"/>
      <c r="D546" s="440"/>
      <c r="E546" s="440"/>
      <c r="F546" s="440"/>
      <c r="G546" s="440"/>
      <c r="H546" s="217">
        <f>Flex+'Site 2'!Flex+'Site 3'!Flex+'Site 4'!Flex+'Site 5'!Flex+'Site 6'!Flex+'Site 7'!Flex+'Site 8'!Flex+'Site 9'!Flex+'Site 10'!Flex+'Site 11'!Flex+'Site 12'!Flex+'Site 13'!Flex+'Site 14'!Flex+'Site 15'!Flex+'Site 16'!Flex+'Site 17'!Flex+'Site 18'!Flex+'Site 19'!Flex+'Site 20'!Flex+'Site 21'!Flex+'Site 22'!Flex+'Site 23'!Flex+'Site 24'!Flex+'Site 25'!Flex</f>
        <v>0</v>
      </c>
      <c r="I546" s="229">
        <f t="shared" si="22"/>
        <v>0</v>
      </c>
    </row>
    <row r="547" spans="1:9" ht="33" customHeight="1">
      <c r="A547" s="342"/>
      <c r="B547" s="439" t="s">
        <v>37</v>
      </c>
      <c r="C547" s="440"/>
      <c r="D547" s="440"/>
      <c r="E547" s="440"/>
      <c r="F547" s="440"/>
      <c r="G547" s="440"/>
      <c r="H547" s="217">
        <f>ValAdd+'Site 2'!ValAdd+'Site 3'!ValAdd+'Site 4'!ValAdd+'Site 5'!ValAdd+'Site 6'!ValAdd+'Site 7'!ValAdd+'Site 8'!ValAdd+'Site 9'!ValAdd+'Site 10'!ValAdd+'Site 11'!ValAdd+'Site 12'!ValAdd+'Site 13'!ValAdd+'Site 14'!ValAdd+'Site 15'!ValAdd+'Site 16'!ValAdd+'Site 17'!ValAdd+'Site 18'!ValAdd+'Site 19'!ValAdd+'Site 20'!ValAdd+'Site 21'!ValAdd+'Site 22'!ValAdd+'Site 23'!ValAdd+'Site 24'!ValAdd+'Site 25'!ValAdd</f>
        <v>0</v>
      </c>
      <c r="I547" s="229">
        <f t="shared" si="22"/>
        <v>0</v>
      </c>
    </row>
    <row r="548" spans="1:9" ht="33" customHeight="1">
      <c r="A548" s="342"/>
      <c r="B548" s="447" t="s">
        <v>38</v>
      </c>
      <c r="C548" s="448"/>
      <c r="D548" s="448"/>
      <c r="E548" s="448"/>
      <c r="F548" s="448"/>
      <c r="G548" s="448"/>
      <c r="H548" s="230">
        <f>SUM(H541:H547)</f>
        <v>0</v>
      </c>
      <c r="I548" s="231">
        <f>SUM(I541:I547)</f>
        <v>0</v>
      </c>
    </row>
    <row r="549" spans="1:9" ht="33" customHeight="1">
      <c r="A549" s="342"/>
      <c r="B549" s="439" t="s">
        <v>39</v>
      </c>
      <c r="C549" s="440" t="s">
        <v>40</v>
      </c>
      <c r="D549" s="440" t="s">
        <v>41</v>
      </c>
      <c r="E549" s="440" t="s">
        <v>42</v>
      </c>
      <c r="F549" s="440"/>
      <c r="G549" s="440"/>
      <c r="H549" s="217">
        <f>Transport+'Site 2'!Transport+'Site 3'!Transport+'Site 4'!Transport+'Site 5'!Transport+'Site 6'!Transport+'Site 7'!Transport+'Site 8'!Transport+'Site 9'!Transport+'Site 10'!Transport+'Site 11'!Transport+'Site 12'!Transport+'Site 13'!Transport+'Site 14'!Transport+'Site 15'!Transport+'Site 16'!Transport+'Site 17'!Transport+'Site 18'!Transport+'Site 19'!Transport+'Site 20'!Transport+'Site 21'!Transport+'Site 22'!Transport+'Site 23'!Transport+'Site 24'!Transport+'Site 25'!Transport</f>
        <v>0</v>
      </c>
      <c r="I549" s="229">
        <f t="shared" si="22"/>
        <v>0</v>
      </c>
    </row>
    <row r="550" spans="1:9" ht="33" customHeight="1">
      <c r="A550" s="342"/>
      <c r="B550" s="439" t="s">
        <v>43</v>
      </c>
      <c r="C550" s="440"/>
      <c r="D550" s="440"/>
      <c r="E550" s="440"/>
      <c r="F550" s="440"/>
      <c r="G550" s="440"/>
      <c r="H550" s="217">
        <f>OST+'Site 2'!OST+'Site 3'!OST+'Site 4'!OST+'Site 5'!OST+'Site 6'!OST+'Site 7'!OST+'Site 8'!OST+'Site 9'!OST+'Site 10'!OST+'Site 11'!OST+'Site 12'!OST+'Site 13'!OST+'Site 14'!OST+'Site 15'!OST+'Site 16'!OST+'Site 17'!OST+'Site 18'!OST+'Site 19'!OST+'Site 20'!OST+'Site 21'!OST+'Site 22'!OST+'Site 23'!OST+'Site 24'!OST+'Site 25'!OST</f>
        <v>0</v>
      </c>
      <c r="I550" s="229">
        <f t="shared" si="22"/>
        <v>0</v>
      </c>
    </row>
    <row r="551" spans="1:9" ht="33" customHeight="1">
      <c r="A551" s="342"/>
      <c r="B551" s="439" t="s">
        <v>44</v>
      </c>
      <c r="C551" s="440" t="s">
        <v>45</v>
      </c>
      <c r="D551" s="440"/>
      <c r="E551" s="440"/>
      <c r="F551" s="440"/>
      <c r="G551" s="440"/>
      <c r="H551" s="217">
        <f>OReimb+'Site 2'!OReimb+'Site 3'!OReimb+'Site 4'!OReimb+'Site 5'!OReimb+'Site 6'!OReimb+'Site 7'!OReimb+'Site 8'!OReimb+'Site 9'!OReimb+'Site 10'!OReimb+'Site 11'!OReimb+'Site 12'!OReimb+'Site 13'!OReimb+'Site 14'!OReimb+'Site 15'!OReimb+'Site 16'!OReimb+'Site 17'!OReimb+'Site 18'!OReimb+'Site 19'!OReimb+'Site 20'!OReimb+'Site 21'!OReimb+'Site 22'!OReimb+'Site 23'!OReimb+'Site 24'!OReimb+'Site 25'!OReimb</f>
        <v>0</v>
      </c>
      <c r="I551" s="229">
        <f t="shared" si="22"/>
        <v>0</v>
      </c>
    </row>
    <row r="552" spans="1:9" ht="33" customHeight="1">
      <c r="A552" s="342"/>
      <c r="B552" s="439" t="s">
        <v>46</v>
      </c>
      <c r="C552" s="440"/>
      <c r="D552" s="440"/>
      <c r="E552" s="440"/>
      <c r="F552" s="440"/>
      <c r="G552" s="440"/>
      <c r="H552" s="217">
        <f>FSsite1</f>
        <v>0</v>
      </c>
      <c r="I552" s="229">
        <f t="shared" si="22"/>
        <v>0</v>
      </c>
    </row>
    <row r="553" spans="1:9" ht="33" customHeight="1">
      <c r="A553" s="342"/>
      <c r="B553" s="439" t="s">
        <v>47</v>
      </c>
      <c r="C553" s="440"/>
      <c r="D553" s="440"/>
      <c r="E553" s="440"/>
      <c r="F553" s="440"/>
      <c r="G553" s="440"/>
      <c r="H553" s="217">
        <f>CEquip+'Site 2'!CEquip+'Site 3'!CEquip+'Site 4'!CEquip+'Site 5'!CEquip+'Site 6'!CEquip+'Site 7'!CEquip+'Site 8'!CEquip+'Site 9'!CEquip+'Site 10'!CEquip+'Site 11'!CEquip+'Site 12'!CEquip+'Site 13'!CEquip+'Site 14'!CEquip+'Site 15'!CEquip+'Site 16'!CEquip+'Site 17'!CEquip+'Site 18'!CEquip+'Site 19'!CEquip+'Site 20'!CEquip+'Site 21'!CEquip+'Site 22'!CEquip+'Site 23'!CEquip+'Site 24'!CEquip+'Site 25'!CEquip</f>
        <v>0</v>
      </c>
      <c r="I553" s="229">
        <f t="shared" si="22"/>
        <v>0</v>
      </c>
    </row>
    <row r="554" spans="1:9" ht="33" customHeight="1">
      <c r="A554" s="342"/>
      <c r="B554" s="447" t="s">
        <v>48</v>
      </c>
      <c r="C554" s="448"/>
      <c r="D554" s="448"/>
      <c r="E554" s="448"/>
      <c r="F554" s="448"/>
      <c r="G554" s="448"/>
      <c r="H554" s="230">
        <f>SUM(H549:H553)</f>
        <v>0</v>
      </c>
      <c r="I554" s="231">
        <f>SUM(I549:I553)</f>
        <v>0</v>
      </c>
    </row>
    <row r="555" spans="1:9" ht="33" customHeight="1">
      <c r="A555" s="342"/>
      <c r="B555" s="475" t="s">
        <v>49</v>
      </c>
      <c r="C555" s="476"/>
      <c r="D555" s="476"/>
      <c r="E555" s="476"/>
      <c r="F555" s="476"/>
      <c r="G555" s="477"/>
      <c r="H555" s="217">
        <f>SUsal+SUfica+SUret+SUhealth+SUwc</f>
        <v>0</v>
      </c>
      <c r="I555" s="229">
        <f t="shared" ref="I555:I558" si="23">ROUND(H555,0)</f>
        <v>0</v>
      </c>
    </row>
    <row r="556" spans="1:9" ht="33" customHeight="1">
      <c r="A556" s="364"/>
      <c r="B556" s="475" t="s">
        <v>50</v>
      </c>
      <c r="C556" s="476"/>
      <c r="D556" s="476"/>
      <c r="E556" s="476"/>
      <c r="F556" s="476"/>
      <c r="G556" s="477"/>
      <c r="H556" s="217">
        <f>SUsupplies</f>
        <v>0</v>
      </c>
      <c r="I556" s="229">
        <f t="shared" si="23"/>
        <v>0</v>
      </c>
    </row>
    <row r="557" spans="1:9" ht="33" customHeight="1">
      <c r="A557" s="364"/>
      <c r="B557" s="475" t="s">
        <v>51</v>
      </c>
      <c r="C557" s="476"/>
      <c r="D557" s="476"/>
      <c r="E557" s="476"/>
      <c r="F557" s="476"/>
      <c r="G557" s="477"/>
      <c r="H557" s="217">
        <f>SUtrain</f>
        <v>0</v>
      </c>
      <c r="I557" s="229">
        <f t="shared" si="23"/>
        <v>0</v>
      </c>
    </row>
    <row r="558" spans="1:9" ht="33" customHeight="1">
      <c r="A558" s="364"/>
      <c r="B558" s="475" t="s">
        <v>52</v>
      </c>
      <c r="C558" s="476"/>
      <c r="D558" s="476"/>
      <c r="E558" s="476"/>
      <c r="F558" s="476"/>
      <c r="G558" s="477"/>
      <c r="H558" s="217">
        <f>SUservices</f>
        <v>0</v>
      </c>
      <c r="I558" s="229">
        <f t="shared" si="23"/>
        <v>0</v>
      </c>
    </row>
    <row r="559" spans="1:9" ht="30" customHeight="1" thickBot="1">
      <c r="A559" s="364"/>
      <c r="B559" s="443" t="s">
        <v>53</v>
      </c>
      <c r="C559" s="444"/>
      <c r="D559" s="444"/>
      <c r="E559" s="444"/>
      <c r="F559" s="444"/>
      <c r="G559" s="444"/>
      <c r="H559" s="232">
        <f>SUM(H555:H558)</f>
        <v>0</v>
      </c>
      <c r="I559" s="233">
        <f>SUM(I555:I558)</f>
        <v>0</v>
      </c>
    </row>
    <row r="560" spans="1:9" ht="10.95" customHeight="1" thickBot="1">
      <c r="A560" s="364"/>
      <c r="B560" s="331"/>
      <c r="C560" s="321"/>
      <c r="D560" s="321"/>
      <c r="F560" s="321"/>
      <c r="G560" s="321"/>
      <c r="H560" s="234"/>
      <c r="I560" s="235"/>
    </row>
    <row r="561" spans="1:9" ht="30" customHeight="1">
      <c r="A561" s="364"/>
      <c r="B561" s="441" t="s">
        <v>54</v>
      </c>
      <c r="C561" s="442"/>
      <c r="D561" s="442"/>
      <c r="E561" s="442"/>
      <c r="F561" s="442"/>
      <c r="G561" s="442"/>
      <c r="H561" s="236">
        <f>I538+H548+H554+H559</f>
        <v>0</v>
      </c>
      <c r="I561" s="237">
        <f>I538+I548+I554+I559</f>
        <v>0</v>
      </c>
    </row>
    <row r="562" spans="1:9" ht="42.6" customHeight="1">
      <c r="B562" s="439" t="s">
        <v>55</v>
      </c>
      <c r="C562" s="440"/>
      <c r="D562" s="440"/>
      <c r="E562" s="440"/>
      <c r="F562" s="440"/>
      <c r="G562" s="440"/>
      <c r="H562" s="217">
        <f>AdminSite1</f>
        <v>0</v>
      </c>
      <c r="I562" s="287">
        <f t="shared" ref="I562" si="24">ROUND(H562,0)</f>
        <v>0</v>
      </c>
    </row>
    <row r="563" spans="1:9" ht="30" customHeight="1" thickBot="1">
      <c r="B563" s="443" t="s">
        <v>56</v>
      </c>
      <c r="C563" s="444"/>
      <c r="D563" s="444"/>
      <c r="E563" s="444"/>
      <c r="F563" s="444"/>
      <c r="G563" s="444"/>
      <c r="H563" s="232">
        <f>H562</f>
        <v>0</v>
      </c>
      <c r="I563" s="233">
        <f>I562</f>
        <v>0</v>
      </c>
    </row>
    <row r="564" spans="1:9" ht="13.35" customHeight="1" thickBot="1">
      <c r="B564" s="365"/>
      <c r="C564" s="320"/>
      <c r="D564" s="320"/>
      <c r="E564" s="320"/>
      <c r="F564" s="320"/>
      <c r="G564" s="320"/>
      <c r="H564" s="320"/>
      <c r="I564" s="338"/>
    </row>
    <row r="565" spans="1:9" ht="30" customHeight="1">
      <c r="B565" s="478" t="s">
        <v>57</v>
      </c>
      <c r="C565" s="479"/>
      <c r="D565" s="479"/>
      <c r="E565" s="479"/>
      <c r="F565" s="479"/>
      <c r="G565" s="479"/>
      <c r="H565" s="288"/>
      <c r="I565" s="237">
        <f>I561+I563</f>
        <v>0</v>
      </c>
    </row>
    <row r="566" spans="1:9" ht="54.6" customHeight="1">
      <c r="A566" s="417">
        <f>ROUNDDOWN((SubPrgMaster-FSmaster)*12%,0)</f>
        <v>0</v>
      </c>
      <c r="B566" s="366" t="s">
        <v>58</v>
      </c>
      <c r="C566" s="474" t="s">
        <v>59</v>
      </c>
      <c r="D566" s="474"/>
      <c r="E566" s="474"/>
      <c r="F566" s="474"/>
      <c r="G566" s="474"/>
      <c r="H566" s="286" t="e">
        <f>AdminMaster/(SubPrgMaster-FSmaster)</f>
        <v>#DIV/0!</v>
      </c>
      <c r="I566" s="367" t="e">
        <f>H566</f>
        <v>#DIV/0!</v>
      </c>
    </row>
    <row r="567" spans="1:9" ht="45.6" customHeight="1" thickBot="1">
      <c r="A567" s="419"/>
      <c r="B567" s="480" t="s">
        <v>60</v>
      </c>
      <c r="C567" s="481"/>
      <c r="D567" s="481"/>
      <c r="E567" s="481"/>
      <c r="F567" s="481"/>
      <c r="G567" s="481"/>
      <c r="H567" s="368" t="s">
        <v>61</v>
      </c>
      <c r="I567" s="369" t="s">
        <v>62</v>
      </c>
    </row>
    <row r="568" spans="1:9" ht="45" customHeight="1">
      <c r="B568" s="370"/>
      <c r="C568" s="485" t="s">
        <v>63</v>
      </c>
      <c r="D568" s="485"/>
      <c r="E568" s="485"/>
      <c r="F568" s="485"/>
      <c r="G568" s="485"/>
      <c r="H568" s="303">
        <f>Cmatch</f>
        <v>0</v>
      </c>
      <c r="I568" s="304">
        <f t="shared" ref="I568:I569" si="25">ROUND(H568,0)</f>
        <v>0</v>
      </c>
    </row>
    <row r="569" spans="1:9" ht="45" customHeight="1" thickBot="1">
      <c r="B569" s="371"/>
      <c r="C569" s="486" t="s">
        <v>64</v>
      </c>
      <c r="D569" s="486"/>
      <c r="E569" s="486"/>
      <c r="F569" s="486"/>
      <c r="G569" s="486"/>
      <c r="H569" s="240">
        <f>InKmatch</f>
        <v>0</v>
      </c>
      <c r="I569" s="287">
        <f t="shared" si="25"/>
        <v>0</v>
      </c>
    </row>
    <row r="570" spans="1:9" ht="43.2" customHeight="1" thickBot="1">
      <c r="B570" s="491" t="s">
        <v>65</v>
      </c>
      <c r="C570" s="492"/>
      <c r="D570" s="492"/>
      <c r="E570" s="492"/>
      <c r="F570" s="492"/>
      <c r="G570" s="492"/>
      <c r="H570" s="492"/>
      <c r="I570" s="192">
        <f>SUM(I568:I569)</f>
        <v>0</v>
      </c>
    </row>
    <row r="571" spans="1:9" ht="61.95" customHeight="1" thickBot="1">
      <c r="A571" s="417">
        <f>ROUNDUP((GTRmaster-FSmaster)*5%,0)</f>
        <v>0</v>
      </c>
      <c r="B571" s="372" t="s">
        <v>66</v>
      </c>
      <c r="C571" s="493" t="s">
        <v>67</v>
      </c>
      <c r="D571" s="494"/>
      <c r="E571" s="494"/>
      <c r="F571" s="494"/>
      <c r="G571" s="495"/>
      <c r="H571" s="285" t="e">
        <f>MatchMaster/(GTRmaster-FSmaster)</f>
        <v>#DIV/0!</v>
      </c>
      <c r="I571" s="373" t="e">
        <f>+H571</f>
        <v>#DIV/0!</v>
      </c>
    </row>
    <row r="572" spans="1:9" ht="35.1" customHeight="1" thickBot="1">
      <c r="B572" s="487" t="s">
        <v>68</v>
      </c>
      <c r="C572" s="481"/>
      <c r="D572" s="481"/>
      <c r="E572" s="481"/>
      <c r="F572" s="481"/>
      <c r="G572" s="481"/>
      <c r="H572" s="374"/>
      <c r="I572" s="375" t="s">
        <v>69</v>
      </c>
    </row>
    <row r="573" spans="1:9" ht="43.2" customHeight="1" thickBot="1">
      <c r="B573" s="376"/>
      <c r="C573" s="488" t="s">
        <v>70</v>
      </c>
      <c r="D573" s="489"/>
      <c r="E573" s="489"/>
      <c r="F573" s="489"/>
      <c r="G573" s="489"/>
      <c r="H573" s="490"/>
      <c r="I573" s="284">
        <f>Tleverage</f>
        <v>0</v>
      </c>
    </row>
    <row r="574" spans="1:9" ht="13.2" customHeight="1" thickBot="1">
      <c r="B574" s="377"/>
      <c r="C574" s="378"/>
      <c r="D574" s="379"/>
      <c r="E574" s="380"/>
      <c r="F574" s="381"/>
      <c r="G574" s="382"/>
      <c r="H574" s="383"/>
      <c r="I574" s="384"/>
    </row>
    <row r="575" spans="1:9" ht="43.2" customHeight="1" thickBot="1">
      <c r="B575" s="482" t="s">
        <v>71</v>
      </c>
      <c r="C575" s="483"/>
      <c r="D575" s="483"/>
      <c r="E575" s="483"/>
      <c r="F575" s="483"/>
      <c r="G575" s="483"/>
      <c r="H575" s="484"/>
      <c r="I575" s="206">
        <f>GTRmaster+MatchMaster+LevMaster</f>
        <v>0</v>
      </c>
    </row>
    <row r="576" spans="1:9" ht="10.95" customHeight="1" thickBot="1">
      <c r="B576" s="377"/>
      <c r="C576" s="378"/>
      <c r="D576" s="379"/>
      <c r="E576" s="380"/>
      <c r="F576" s="381"/>
      <c r="G576" s="382"/>
      <c r="H576" s="383"/>
      <c r="I576" s="384"/>
    </row>
    <row r="577" spans="9:31" ht="35.1" customHeight="1">
      <c r="I577" s="320"/>
      <c r="S577" s="320"/>
      <c r="T577" s="320"/>
      <c r="U577" s="320"/>
      <c r="V577" s="320"/>
      <c r="W577" s="320"/>
      <c r="X577" s="320"/>
      <c r="Y577" s="320"/>
      <c r="Z577" s="320"/>
      <c r="AA577" s="320"/>
      <c r="AB577" s="320"/>
      <c r="AC577" s="320"/>
      <c r="AD577" s="320"/>
      <c r="AE577" s="320"/>
    </row>
    <row r="578" spans="9:31" ht="35.1" customHeight="1">
      <c r="I578" s="320"/>
      <c r="S578" s="320"/>
      <c r="T578" s="320"/>
      <c r="U578" s="320"/>
      <c r="V578" s="320"/>
      <c r="W578" s="320"/>
      <c r="X578" s="320"/>
      <c r="Y578" s="320"/>
      <c r="Z578" s="320"/>
      <c r="AA578" s="320"/>
      <c r="AB578" s="320"/>
      <c r="AC578" s="320"/>
      <c r="AD578" s="320"/>
      <c r="AE578" s="320"/>
    </row>
    <row r="579" spans="9:31" ht="35.1" customHeight="1">
      <c r="I579" s="320"/>
      <c r="S579" s="320"/>
      <c r="T579" s="320"/>
      <c r="U579" s="320"/>
      <c r="V579" s="320"/>
      <c r="W579" s="320"/>
      <c r="X579" s="320"/>
      <c r="Y579" s="320"/>
      <c r="Z579" s="320"/>
      <c r="AA579" s="320"/>
      <c r="AB579" s="320"/>
      <c r="AC579" s="320"/>
      <c r="AD579" s="320"/>
      <c r="AE579" s="320"/>
    </row>
    <row r="580" spans="9:31" ht="35.1" customHeight="1">
      <c r="I580" s="320"/>
      <c r="S580" s="320"/>
      <c r="T580" s="320"/>
      <c r="U580" s="320"/>
      <c r="V580" s="320"/>
      <c r="W580" s="320"/>
      <c r="X580" s="320"/>
      <c r="Y580" s="320"/>
      <c r="Z580" s="320"/>
      <c r="AA580" s="320"/>
      <c r="AB580" s="320"/>
      <c r="AC580" s="320"/>
      <c r="AD580" s="320"/>
      <c r="AE580" s="320"/>
    </row>
    <row r="581" spans="9:31" ht="35.1" customHeight="1">
      <c r="I581" s="320"/>
      <c r="S581" s="320"/>
      <c r="T581" s="320"/>
      <c r="U581" s="320"/>
      <c r="V581" s="320"/>
      <c r="W581" s="320"/>
      <c r="X581" s="320"/>
      <c r="Y581" s="320"/>
      <c r="Z581" s="320"/>
      <c r="AA581" s="320"/>
      <c r="AB581" s="320"/>
      <c r="AC581" s="320"/>
      <c r="AD581" s="320"/>
      <c r="AE581" s="320"/>
    </row>
    <row r="582" spans="9:31" ht="35.1" customHeight="1">
      <c r="I582" s="320"/>
      <c r="S582" s="320"/>
      <c r="T582" s="320"/>
      <c r="U582" s="320"/>
      <c r="V582" s="320"/>
      <c r="W582" s="320"/>
      <c r="X582" s="320"/>
      <c r="Y582" s="320"/>
      <c r="Z582" s="320"/>
      <c r="AA582" s="320"/>
      <c r="AB582" s="320"/>
      <c r="AC582" s="320"/>
      <c r="AD582" s="320"/>
      <c r="AE582" s="320"/>
    </row>
    <row r="583" spans="9:31" ht="35.1" customHeight="1">
      <c r="I583" s="320"/>
      <c r="S583" s="320"/>
      <c r="T583" s="320"/>
      <c r="U583" s="320"/>
      <c r="V583" s="320"/>
      <c r="W583" s="320"/>
      <c r="X583" s="320"/>
      <c r="Y583" s="320"/>
      <c r="Z583" s="320"/>
      <c r="AA583" s="320"/>
      <c r="AB583" s="320"/>
      <c r="AC583" s="320"/>
      <c r="AD583" s="320"/>
      <c r="AE583" s="320"/>
    </row>
    <row r="584" spans="9:31" ht="35.1" customHeight="1">
      <c r="I584" s="320"/>
      <c r="S584" s="320"/>
      <c r="T584" s="320"/>
      <c r="U584" s="320"/>
      <c r="V584" s="320"/>
      <c r="W584" s="320"/>
      <c r="X584" s="320"/>
      <c r="Y584" s="320"/>
      <c r="Z584" s="320"/>
      <c r="AA584" s="320"/>
      <c r="AB584" s="320"/>
      <c r="AC584" s="320"/>
      <c r="AD584" s="320"/>
      <c r="AE584" s="320"/>
    </row>
    <row r="585" spans="9:31" ht="35.1" customHeight="1">
      <c r="I585" s="320"/>
      <c r="S585" s="320"/>
      <c r="T585" s="320"/>
      <c r="U585" s="320"/>
      <c r="V585" s="320"/>
      <c r="W585" s="320"/>
      <c r="X585" s="320"/>
      <c r="Y585" s="320"/>
      <c r="Z585" s="320"/>
      <c r="AA585" s="320"/>
      <c r="AB585" s="320"/>
      <c r="AC585" s="320"/>
      <c r="AD585" s="320"/>
      <c r="AE585" s="320"/>
    </row>
    <row r="586" spans="9:31" ht="35.1" customHeight="1">
      <c r="I586" s="320"/>
      <c r="S586" s="320"/>
      <c r="T586" s="320"/>
      <c r="U586" s="320"/>
      <c r="V586" s="320"/>
      <c r="W586" s="320"/>
      <c r="X586" s="320"/>
      <c r="Y586" s="320"/>
      <c r="Z586" s="320"/>
      <c r="AA586" s="320"/>
      <c r="AB586" s="320"/>
      <c r="AC586" s="320"/>
      <c r="AD586" s="320"/>
      <c r="AE586" s="320"/>
    </row>
    <row r="587" spans="9:31" ht="35.1" customHeight="1">
      <c r="I587" s="320"/>
      <c r="S587" s="320"/>
      <c r="T587" s="320"/>
      <c r="U587" s="320"/>
      <c r="V587" s="320"/>
      <c r="W587" s="320"/>
      <c r="X587" s="320"/>
      <c r="Y587" s="320"/>
      <c r="Z587" s="320"/>
      <c r="AA587" s="320"/>
      <c r="AB587" s="320"/>
      <c r="AC587" s="320"/>
      <c r="AD587" s="320"/>
      <c r="AE587" s="320"/>
    </row>
    <row r="588" spans="9:31" ht="35.1" customHeight="1">
      <c r="I588" s="320"/>
      <c r="S588" s="320"/>
      <c r="T588" s="320"/>
      <c r="U588" s="320"/>
      <c r="V588" s="320"/>
      <c r="W588" s="320"/>
      <c r="X588" s="320"/>
      <c r="Y588" s="320"/>
      <c r="Z588" s="320"/>
      <c r="AA588" s="320"/>
      <c r="AB588" s="320"/>
      <c r="AC588" s="320"/>
      <c r="AD588" s="320"/>
      <c r="AE588" s="320"/>
    </row>
    <row r="589" spans="9:31" ht="35.1" customHeight="1">
      <c r="I589" s="320"/>
      <c r="S589" s="320"/>
      <c r="T589" s="320"/>
      <c r="U589" s="320"/>
      <c r="V589" s="320"/>
      <c r="W589" s="320"/>
      <c r="X589" s="320"/>
      <c r="Y589" s="320"/>
      <c r="Z589" s="320"/>
      <c r="AA589" s="320"/>
      <c r="AB589" s="320"/>
      <c r="AC589" s="320"/>
      <c r="AD589" s="320"/>
      <c r="AE589" s="320"/>
    </row>
    <row r="590" spans="9:31" ht="35.1" customHeight="1">
      <c r="I590" s="320"/>
      <c r="S590" s="320"/>
      <c r="T590" s="320"/>
      <c r="U590" s="320"/>
      <c r="V590" s="320"/>
      <c r="W590" s="320"/>
      <c r="X590" s="320"/>
      <c r="Y590" s="320"/>
      <c r="Z590" s="320"/>
      <c r="AA590" s="320"/>
      <c r="AB590" s="320"/>
      <c r="AC590" s="320"/>
      <c r="AD590" s="320"/>
      <c r="AE590" s="320"/>
    </row>
    <row r="591" spans="9:31" ht="35.1" customHeight="1">
      <c r="I591" s="320"/>
      <c r="S591" s="320"/>
      <c r="T591" s="320"/>
      <c r="U591" s="320"/>
      <c r="V591" s="320"/>
      <c r="W591" s="320"/>
      <c r="X591" s="320"/>
      <c r="Y591" s="320"/>
      <c r="Z591" s="320"/>
      <c r="AA591" s="320"/>
      <c r="AB591" s="320"/>
      <c r="AC591" s="320"/>
      <c r="AD591" s="320"/>
      <c r="AE591" s="320"/>
    </row>
    <row r="592" spans="9:31" ht="35.1" customHeight="1">
      <c r="I592" s="320"/>
      <c r="S592" s="320"/>
      <c r="T592" s="320"/>
      <c r="U592" s="320"/>
      <c r="V592" s="320"/>
      <c r="W592" s="320"/>
      <c r="X592" s="320"/>
      <c r="Y592" s="320"/>
      <c r="Z592" s="320"/>
      <c r="AA592" s="320"/>
      <c r="AB592" s="320"/>
      <c r="AC592" s="320"/>
      <c r="AD592" s="320"/>
      <c r="AE592" s="320"/>
    </row>
    <row r="593" spans="9:31" ht="35.1" customHeight="1">
      <c r="I593" s="320"/>
      <c r="S593" s="320"/>
      <c r="T593" s="320"/>
      <c r="U593" s="320"/>
      <c r="V593" s="320"/>
      <c r="W593" s="320"/>
      <c r="X593" s="320"/>
      <c r="Y593" s="320"/>
      <c r="Z593" s="320"/>
      <c r="AA593" s="320"/>
      <c r="AB593" s="320"/>
      <c r="AC593" s="320"/>
      <c r="AD593" s="320"/>
      <c r="AE593" s="320"/>
    </row>
    <row r="594" spans="9:31" ht="35.1" customHeight="1">
      <c r="I594" s="320"/>
      <c r="S594" s="320"/>
      <c r="T594" s="320"/>
      <c r="U594" s="320"/>
      <c r="V594" s="320"/>
      <c r="W594" s="320"/>
      <c r="X594" s="320"/>
      <c r="Y594" s="320"/>
      <c r="Z594" s="320"/>
      <c r="AA594" s="320"/>
      <c r="AB594" s="320"/>
      <c r="AC594" s="320"/>
      <c r="AD594" s="320"/>
      <c r="AE594" s="320"/>
    </row>
    <row r="595" spans="9:31" ht="35.1" customHeight="1">
      <c r="I595" s="320"/>
      <c r="S595" s="320"/>
      <c r="T595" s="320"/>
      <c r="U595" s="320"/>
      <c r="V595" s="320"/>
      <c r="W595" s="320"/>
      <c r="X595" s="320"/>
      <c r="Y595" s="320"/>
      <c r="Z595" s="320"/>
      <c r="AA595" s="320"/>
      <c r="AB595" s="320"/>
      <c r="AC595" s="320"/>
      <c r="AD595" s="320"/>
      <c r="AE595" s="320"/>
    </row>
    <row r="596" spans="9:31" ht="35.1" customHeight="1">
      <c r="I596" s="320"/>
      <c r="S596" s="320"/>
      <c r="T596" s="320"/>
      <c r="U596" s="320"/>
      <c r="V596" s="320"/>
      <c r="W596" s="320"/>
      <c r="X596" s="320"/>
      <c r="Y596" s="320"/>
      <c r="Z596" s="320"/>
      <c r="AA596" s="320"/>
      <c r="AB596" s="320"/>
      <c r="AC596" s="320"/>
      <c r="AD596" s="320"/>
      <c r="AE596" s="320"/>
    </row>
    <row r="597" spans="9:31" ht="35.1" customHeight="1">
      <c r="I597" s="320"/>
      <c r="S597" s="320"/>
      <c r="T597" s="320"/>
      <c r="U597" s="320"/>
      <c r="V597" s="320"/>
      <c r="W597" s="320"/>
      <c r="X597" s="320"/>
      <c r="Y597" s="320"/>
      <c r="Z597" s="320"/>
      <c r="AA597" s="320"/>
      <c r="AB597" s="320"/>
      <c r="AC597" s="320"/>
      <c r="AD597" s="320"/>
      <c r="AE597" s="320"/>
    </row>
    <row r="598" spans="9:31" ht="35.1" customHeight="1">
      <c r="I598" s="320"/>
      <c r="S598" s="320"/>
      <c r="T598" s="320"/>
      <c r="U598" s="320"/>
      <c r="V598" s="320"/>
      <c r="W598" s="320"/>
      <c r="X598" s="320"/>
      <c r="Y598" s="320"/>
      <c r="Z598" s="320"/>
      <c r="AA598" s="320"/>
      <c r="AB598" s="320"/>
      <c r="AC598" s="320"/>
      <c r="AD598" s="320"/>
      <c r="AE598" s="320"/>
    </row>
    <row r="599" spans="9:31" ht="35.1" customHeight="1">
      <c r="I599" s="320"/>
      <c r="S599" s="320"/>
      <c r="T599" s="320"/>
      <c r="U599" s="320"/>
      <c r="V599" s="320"/>
      <c r="W599" s="320"/>
      <c r="X599" s="320"/>
      <c r="Y599" s="320"/>
      <c r="Z599" s="320"/>
      <c r="AA599" s="320"/>
      <c r="AB599" s="320"/>
      <c r="AC599" s="320"/>
      <c r="AD599" s="320"/>
      <c r="AE599" s="320"/>
    </row>
    <row r="600" spans="9:31" ht="35.1" customHeight="1">
      <c r="I600" s="320"/>
      <c r="S600" s="320"/>
      <c r="T600" s="320"/>
      <c r="U600" s="320"/>
      <c r="V600" s="320"/>
      <c r="W600" s="320"/>
      <c r="X600" s="320"/>
      <c r="Y600" s="320"/>
      <c r="Z600" s="320"/>
      <c r="AA600" s="320"/>
      <c r="AB600" s="320"/>
      <c r="AC600" s="320"/>
      <c r="AD600" s="320"/>
      <c r="AE600" s="320"/>
    </row>
    <row r="601" spans="9:31" ht="35.1" customHeight="1">
      <c r="I601" s="320"/>
      <c r="S601" s="320"/>
      <c r="T601" s="320"/>
      <c r="U601" s="320"/>
      <c r="V601" s="320"/>
      <c r="W601" s="320"/>
      <c r="X601" s="320"/>
      <c r="Y601" s="320"/>
      <c r="Z601" s="320"/>
      <c r="AA601" s="320"/>
      <c r="AB601" s="320"/>
      <c r="AC601" s="320"/>
      <c r="AD601" s="320"/>
      <c r="AE601" s="320"/>
    </row>
    <row r="602" spans="9:31" ht="35.1" customHeight="1">
      <c r="I602" s="320"/>
      <c r="S602" s="320"/>
      <c r="T602" s="320"/>
      <c r="U602" s="320"/>
      <c r="V602" s="320"/>
      <c r="W602" s="320"/>
      <c r="X602" s="320"/>
      <c r="Y602" s="320"/>
      <c r="Z602" s="320"/>
      <c r="AA602" s="320"/>
      <c r="AB602" s="320"/>
      <c r="AC602" s="320"/>
      <c r="AD602" s="320"/>
      <c r="AE602" s="320"/>
    </row>
    <row r="603" spans="9:31" ht="35.1" customHeight="1">
      <c r="I603" s="320"/>
      <c r="S603" s="320"/>
      <c r="T603" s="320"/>
      <c r="U603" s="320"/>
      <c r="V603" s="320"/>
      <c r="W603" s="320"/>
      <c r="X603" s="320"/>
      <c r="Y603" s="320"/>
      <c r="Z603" s="320"/>
      <c r="AA603" s="320"/>
      <c r="AB603" s="320"/>
      <c r="AC603" s="320"/>
      <c r="AD603" s="320"/>
      <c r="AE603" s="320"/>
    </row>
    <row r="604" spans="9:31" ht="35.1" customHeight="1">
      <c r="I604" s="320"/>
      <c r="S604" s="320"/>
      <c r="T604" s="320"/>
      <c r="U604" s="320"/>
      <c r="V604" s="320"/>
      <c r="W604" s="320"/>
      <c r="X604" s="320"/>
      <c r="Y604" s="320"/>
      <c r="Z604" s="320"/>
      <c r="AA604" s="320"/>
      <c r="AB604" s="320"/>
      <c r="AC604" s="320"/>
      <c r="AD604" s="320"/>
      <c r="AE604" s="320"/>
    </row>
    <row r="605" spans="9:31" ht="35.1" customHeight="1">
      <c r="I605" s="320"/>
      <c r="S605" s="320"/>
      <c r="T605" s="320"/>
      <c r="U605" s="320"/>
      <c r="V605" s="320"/>
      <c r="W605" s="320"/>
      <c r="X605" s="320"/>
      <c r="Y605" s="320"/>
      <c r="Z605" s="320"/>
      <c r="AA605" s="320"/>
      <c r="AB605" s="320"/>
      <c r="AC605" s="320"/>
      <c r="AD605" s="320"/>
      <c r="AE605" s="320"/>
    </row>
    <row r="606" spans="9:31" ht="35.1" customHeight="1">
      <c r="I606" s="320"/>
      <c r="S606" s="320"/>
      <c r="T606" s="320"/>
      <c r="U606" s="320"/>
      <c r="V606" s="320"/>
      <c r="W606" s="320"/>
      <c r="X606" s="320"/>
      <c r="Y606" s="320"/>
      <c r="Z606" s="320"/>
      <c r="AA606" s="320"/>
      <c r="AB606" s="320"/>
      <c r="AC606" s="320"/>
      <c r="AD606" s="320"/>
      <c r="AE606" s="320"/>
    </row>
    <row r="607" spans="9:31" ht="35.1" customHeight="1">
      <c r="I607" s="320"/>
      <c r="S607" s="320"/>
      <c r="T607" s="320"/>
      <c r="U607" s="320"/>
      <c r="V607" s="320"/>
      <c r="W607" s="320"/>
      <c r="X607" s="320"/>
      <c r="Y607" s="320"/>
      <c r="Z607" s="320"/>
      <c r="AA607" s="320"/>
      <c r="AB607" s="320"/>
      <c r="AC607" s="320"/>
      <c r="AD607" s="320"/>
      <c r="AE607" s="320"/>
    </row>
    <row r="608" spans="9:31" ht="35.1" customHeight="1">
      <c r="I608" s="320"/>
      <c r="S608" s="320"/>
      <c r="T608" s="320"/>
      <c r="U608" s="320"/>
      <c r="V608" s="320"/>
      <c r="W608" s="320"/>
      <c r="X608" s="320"/>
      <c r="Y608" s="320"/>
      <c r="Z608" s="320"/>
      <c r="AA608" s="320"/>
      <c r="AB608" s="320"/>
      <c r="AC608" s="320"/>
      <c r="AD608" s="320"/>
      <c r="AE608" s="320"/>
    </row>
    <row r="609" spans="9:31" ht="35.1" customHeight="1">
      <c r="I609" s="320"/>
      <c r="S609" s="320"/>
      <c r="T609" s="320"/>
      <c r="U609" s="320"/>
      <c r="V609" s="320"/>
      <c r="W609" s="320"/>
      <c r="X609" s="320"/>
      <c r="Y609" s="320"/>
      <c r="Z609" s="320"/>
      <c r="AA609" s="320"/>
      <c r="AB609" s="320"/>
      <c r="AC609" s="320"/>
      <c r="AD609" s="320"/>
      <c r="AE609" s="320"/>
    </row>
    <row r="610" spans="9:31" ht="35.1" customHeight="1">
      <c r="I610" s="320"/>
      <c r="S610" s="320"/>
      <c r="T610" s="320"/>
      <c r="U610" s="320"/>
      <c r="V610" s="320"/>
      <c r="W610" s="320"/>
      <c r="X610" s="320"/>
      <c r="Y610" s="320"/>
      <c r="Z610" s="320"/>
      <c r="AA610" s="320"/>
      <c r="AB610" s="320"/>
      <c r="AC610" s="320"/>
      <c r="AD610" s="320"/>
      <c r="AE610" s="320"/>
    </row>
    <row r="611" spans="9:31" ht="35.1" customHeight="1">
      <c r="I611" s="320"/>
      <c r="S611" s="320"/>
      <c r="T611" s="320"/>
      <c r="U611" s="320"/>
      <c r="V611" s="320"/>
      <c r="W611" s="320"/>
      <c r="X611" s="320"/>
      <c r="Y611" s="320"/>
      <c r="Z611" s="320"/>
      <c r="AA611" s="320"/>
      <c r="AB611" s="320"/>
      <c r="AC611" s="320"/>
      <c r="AD611" s="320"/>
      <c r="AE611" s="320"/>
    </row>
    <row r="612" spans="9:31" ht="35.1" customHeight="1">
      <c r="I612" s="320"/>
      <c r="S612" s="320"/>
      <c r="T612" s="320"/>
      <c r="U612" s="320"/>
      <c r="V612" s="320"/>
      <c r="W612" s="320"/>
      <c r="X612" s="320"/>
      <c r="Y612" s="320"/>
      <c r="Z612" s="320"/>
      <c r="AA612" s="320"/>
      <c r="AB612" s="320"/>
      <c r="AC612" s="320"/>
      <c r="AD612" s="320"/>
      <c r="AE612" s="320"/>
    </row>
    <row r="613" spans="9:31" ht="35.1" customHeight="1">
      <c r="I613" s="320"/>
      <c r="S613" s="320"/>
      <c r="T613" s="320"/>
      <c r="U613" s="320"/>
      <c r="V613" s="320"/>
      <c r="W613" s="320"/>
      <c r="X613" s="320"/>
      <c r="Y613" s="320"/>
      <c r="Z613" s="320"/>
      <c r="AA613" s="320"/>
      <c r="AB613" s="320"/>
      <c r="AC613" s="320"/>
      <c r="AD613" s="320"/>
      <c r="AE613" s="320"/>
    </row>
    <row r="614" spans="9:31" ht="35.1" customHeight="1">
      <c r="I614" s="320"/>
      <c r="S614" s="320"/>
      <c r="T614" s="320"/>
      <c r="U614" s="320"/>
      <c r="V614" s="320"/>
      <c r="W614" s="320"/>
      <c r="X614" s="320"/>
      <c r="Y614" s="320"/>
      <c r="Z614" s="320"/>
      <c r="AA614" s="320"/>
      <c r="AB614" s="320"/>
      <c r="AC614" s="320"/>
      <c r="AD614" s="320"/>
      <c r="AE614" s="320"/>
    </row>
    <row r="615" spans="9:31" ht="35.1" customHeight="1">
      <c r="I615" s="320"/>
      <c r="S615" s="320"/>
      <c r="T615" s="320"/>
      <c r="U615" s="320"/>
      <c r="V615" s="320"/>
      <c r="W615" s="320"/>
      <c r="X615" s="320"/>
      <c r="Y615" s="320"/>
      <c r="Z615" s="320"/>
      <c r="AA615" s="320"/>
      <c r="AB615" s="320"/>
      <c r="AC615" s="320"/>
      <c r="AD615" s="320"/>
      <c r="AE615" s="320"/>
    </row>
    <row r="616" spans="9:31" ht="35.1" customHeight="1">
      <c r="I616" s="320"/>
      <c r="S616" s="320"/>
      <c r="T616" s="320"/>
      <c r="U616" s="320"/>
      <c r="V616" s="320"/>
      <c r="W616" s="320"/>
      <c r="X616" s="320"/>
      <c r="Y616" s="320"/>
      <c r="Z616" s="320"/>
      <c r="AA616" s="320"/>
      <c r="AB616" s="320"/>
      <c r="AC616" s="320"/>
      <c r="AD616" s="320"/>
      <c r="AE616" s="320"/>
    </row>
    <row r="617" spans="9:31" ht="35.1" customHeight="1">
      <c r="I617" s="320"/>
      <c r="S617" s="320"/>
      <c r="T617" s="320"/>
      <c r="U617" s="320"/>
      <c r="V617" s="320"/>
      <c r="W617" s="320"/>
      <c r="X617" s="320"/>
      <c r="Y617" s="320"/>
      <c r="Z617" s="320"/>
      <c r="AA617" s="320"/>
      <c r="AB617" s="320"/>
      <c r="AC617" s="320"/>
      <c r="AD617" s="320"/>
      <c r="AE617" s="320"/>
    </row>
    <row r="618" spans="9:31" ht="35.1" customHeight="1">
      <c r="I618" s="320"/>
      <c r="S618" s="320"/>
      <c r="T618" s="320"/>
      <c r="U618" s="320"/>
      <c r="V618" s="320"/>
      <c r="W618" s="320"/>
      <c r="X618" s="320"/>
      <c r="Y618" s="320"/>
      <c r="Z618" s="320"/>
      <c r="AA618" s="320"/>
      <c r="AB618" s="320"/>
      <c r="AC618" s="320"/>
      <c r="AD618" s="320"/>
      <c r="AE618" s="320"/>
    </row>
    <row r="619" spans="9:31" ht="35.1" customHeight="1">
      <c r="I619" s="320"/>
      <c r="S619" s="320"/>
      <c r="T619" s="320"/>
      <c r="U619" s="320"/>
      <c r="V619" s="320"/>
      <c r="W619" s="320"/>
      <c r="X619" s="320"/>
      <c r="Y619" s="320"/>
      <c r="Z619" s="320"/>
      <c r="AA619" s="320"/>
      <c r="AB619" s="320"/>
      <c r="AC619" s="320"/>
      <c r="AD619" s="320"/>
      <c r="AE619" s="320"/>
    </row>
    <row r="620" spans="9:31" ht="35.1" customHeight="1">
      <c r="I620" s="320"/>
      <c r="S620" s="320"/>
      <c r="T620" s="320"/>
      <c r="U620" s="320"/>
      <c r="V620" s="320"/>
      <c r="W620" s="320"/>
      <c r="X620" s="320"/>
      <c r="Y620" s="320"/>
      <c r="Z620" s="320"/>
      <c r="AA620" s="320"/>
      <c r="AB620" s="320"/>
      <c r="AC620" s="320"/>
      <c r="AD620" s="320"/>
      <c r="AE620" s="320"/>
    </row>
    <row r="621" spans="9:31" ht="35.1" customHeight="1">
      <c r="I621" s="320"/>
      <c r="S621" s="320"/>
      <c r="T621" s="320"/>
      <c r="U621" s="320"/>
      <c r="V621" s="320"/>
      <c r="W621" s="320"/>
      <c r="X621" s="320"/>
      <c r="Y621" s="320"/>
      <c r="Z621" s="320"/>
      <c r="AA621" s="320"/>
      <c r="AB621" s="320"/>
      <c r="AC621" s="320"/>
      <c r="AD621" s="320"/>
      <c r="AE621" s="320"/>
    </row>
    <row r="622" spans="9:31" ht="35.1" customHeight="1">
      <c r="I622" s="320"/>
      <c r="S622" s="320"/>
      <c r="T622" s="320"/>
      <c r="U622" s="320"/>
      <c r="V622" s="320"/>
      <c r="W622" s="320"/>
      <c r="X622" s="320"/>
      <c r="Y622" s="320"/>
      <c r="Z622" s="320"/>
      <c r="AA622" s="320"/>
      <c r="AB622" s="320"/>
      <c r="AC622" s="320"/>
      <c r="AD622" s="320"/>
      <c r="AE622" s="320"/>
    </row>
    <row r="623" spans="9:31" ht="35.1" customHeight="1">
      <c r="I623" s="320"/>
      <c r="S623" s="320"/>
      <c r="T623" s="320"/>
      <c r="U623" s="320"/>
      <c r="V623" s="320"/>
      <c r="W623" s="320"/>
      <c r="X623" s="320"/>
      <c r="Y623" s="320"/>
      <c r="Z623" s="320"/>
      <c r="AA623" s="320"/>
      <c r="AB623" s="320"/>
      <c r="AC623" s="320"/>
      <c r="AD623" s="320"/>
      <c r="AE623" s="320"/>
    </row>
    <row r="624" spans="9:31" ht="35.1" customHeight="1">
      <c r="I624" s="320"/>
      <c r="S624" s="320"/>
      <c r="T624" s="320"/>
      <c r="U624" s="320"/>
      <c r="V624" s="320"/>
      <c r="W624" s="320"/>
      <c r="X624" s="320"/>
      <c r="Y624" s="320"/>
      <c r="Z624" s="320"/>
      <c r="AA624" s="320"/>
      <c r="AB624" s="320"/>
      <c r="AC624" s="320"/>
      <c r="AD624" s="320"/>
      <c r="AE624" s="320"/>
    </row>
    <row r="625" spans="9:31" ht="35.1" customHeight="1">
      <c r="I625" s="320"/>
      <c r="S625" s="320"/>
      <c r="T625" s="320"/>
      <c r="U625" s="320"/>
      <c r="V625" s="320"/>
      <c r="W625" s="320"/>
      <c r="X625" s="320"/>
      <c r="Y625" s="320"/>
      <c r="Z625" s="320"/>
      <c r="AA625" s="320"/>
      <c r="AB625" s="320"/>
      <c r="AC625" s="320"/>
      <c r="AD625" s="320"/>
      <c r="AE625" s="320"/>
    </row>
    <row r="626" spans="9:31" ht="35.1" customHeight="1">
      <c r="I626" s="320"/>
      <c r="S626" s="320"/>
      <c r="T626" s="320"/>
      <c r="U626" s="320"/>
      <c r="V626" s="320"/>
      <c r="W626" s="320"/>
      <c r="X626" s="320"/>
      <c r="Y626" s="320"/>
      <c r="Z626" s="320"/>
      <c r="AA626" s="320"/>
      <c r="AB626" s="320"/>
      <c r="AC626" s="320"/>
      <c r="AD626" s="320"/>
      <c r="AE626" s="320"/>
    </row>
    <row r="627" spans="9:31" ht="35.1" customHeight="1">
      <c r="I627" s="320"/>
      <c r="S627" s="320"/>
      <c r="T627" s="320"/>
      <c r="U627" s="320"/>
      <c r="V627" s="320"/>
      <c r="W627" s="320"/>
      <c r="X627" s="320"/>
      <c r="Y627" s="320"/>
      <c r="Z627" s="320"/>
      <c r="AA627" s="320"/>
      <c r="AB627" s="320"/>
      <c r="AC627" s="320"/>
      <c r="AD627" s="320"/>
      <c r="AE627" s="320"/>
    </row>
    <row r="628" spans="9:31" ht="35.1" customHeight="1">
      <c r="I628" s="320"/>
      <c r="S628" s="320"/>
      <c r="T628" s="320"/>
      <c r="U628" s="320"/>
      <c r="V628" s="320"/>
      <c r="W628" s="320"/>
      <c r="X628" s="320"/>
      <c r="Y628" s="320"/>
      <c r="Z628" s="320"/>
      <c r="AA628" s="320"/>
      <c r="AB628" s="320"/>
      <c r="AC628" s="320"/>
      <c r="AD628" s="320"/>
      <c r="AE628" s="320"/>
    </row>
    <row r="629" spans="9:31" ht="35.1" customHeight="1">
      <c r="I629" s="320"/>
      <c r="S629" s="320"/>
      <c r="T629" s="320"/>
      <c r="U629" s="320"/>
      <c r="V629" s="320"/>
      <c r="W629" s="320"/>
      <c r="X629" s="320"/>
      <c r="Y629" s="320"/>
      <c r="Z629" s="320"/>
      <c r="AA629" s="320"/>
      <c r="AB629" s="320"/>
      <c r="AC629" s="320"/>
      <c r="AD629" s="320"/>
      <c r="AE629" s="320"/>
    </row>
    <row r="630" spans="9:31" ht="35.1" customHeight="1">
      <c r="I630" s="320"/>
      <c r="S630" s="320"/>
      <c r="T630" s="320"/>
      <c r="U630" s="320"/>
      <c r="V630" s="320"/>
      <c r="W630" s="320"/>
      <c r="X630" s="320"/>
      <c r="Y630" s="320"/>
      <c r="Z630" s="320"/>
      <c r="AA630" s="320"/>
      <c r="AB630" s="320"/>
      <c r="AC630" s="320"/>
      <c r="AD630" s="320"/>
      <c r="AE630" s="320"/>
    </row>
    <row r="631" spans="9:31" ht="35.1" customHeight="1">
      <c r="I631" s="320"/>
      <c r="S631" s="320"/>
      <c r="T631" s="320"/>
      <c r="U631" s="320"/>
      <c r="V631" s="320"/>
      <c r="W631" s="320"/>
      <c r="X631" s="320"/>
      <c r="Y631" s="320"/>
      <c r="Z631" s="320"/>
      <c r="AA631" s="320"/>
      <c r="AB631" s="320"/>
      <c r="AC631" s="320"/>
      <c r="AD631" s="320"/>
      <c r="AE631" s="320"/>
    </row>
    <row r="632" spans="9:31" ht="35.1" customHeight="1">
      <c r="I632" s="320"/>
      <c r="S632" s="320"/>
      <c r="T632" s="320"/>
      <c r="U632" s="320"/>
      <c r="V632" s="320"/>
      <c r="W632" s="320"/>
      <c r="X632" s="320"/>
      <c r="Y632" s="320"/>
      <c r="Z632" s="320"/>
      <c r="AA632" s="320"/>
      <c r="AB632" s="320"/>
      <c r="AC632" s="320"/>
      <c r="AD632" s="320"/>
      <c r="AE632" s="320"/>
    </row>
    <row r="633" spans="9:31" ht="35.1" customHeight="1">
      <c r="I633" s="320"/>
      <c r="S633" s="320"/>
      <c r="T633" s="320"/>
      <c r="U633" s="320"/>
      <c r="V633" s="320"/>
      <c r="W633" s="320"/>
      <c r="X633" s="320"/>
      <c r="Y633" s="320"/>
      <c r="Z633" s="320"/>
      <c r="AA633" s="320"/>
      <c r="AB633" s="320"/>
      <c r="AC633" s="320"/>
      <c r="AD633" s="320"/>
      <c r="AE633" s="320"/>
    </row>
    <row r="634" spans="9:31" ht="35.1" customHeight="1">
      <c r="I634" s="320"/>
      <c r="S634" s="320"/>
      <c r="T634" s="320"/>
      <c r="U634" s="320"/>
      <c r="V634" s="320"/>
      <c r="W634" s="320"/>
      <c r="X634" s="320"/>
      <c r="Y634" s="320"/>
      <c r="Z634" s="320"/>
      <c r="AA634" s="320"/>
      <c r="AB634" s="320"/>
      <c r="AC634" s="320"/>
      <c r="AD634" s="320"/>
      <c r="AE634" s="320"/>
    </row>
    <row r="635" spans="9:31" ht="35.1" customHeight="1">
      <c r="I635" s="320"/>
      <c r="S635" s="320"/>
      <c r="T635" s="320"/>
      <c r="U635" s="320"/>
      <c r="V635" s="320"/>
      <c r="W635" s="320"/>
      <c r="X635" s="320"/>
      <c r="Y635" s="320"/>
      <c r="Z635" s="320"/>
      <c r="AA635" s="320"/>
      <c r="AB635" s="320"/>
      <c r="AC635" s="320"/>
      <c r="AD635" s="320"/>
      <c r="AE635" s="320"/>
    </row>
    <row r="636" spans="9:31" ht="35.1" customHeight="1">
      <c r="I636" s="320"/>
      <c r="S636" s="320"/>
      <c r="T636" s="320"/>
      <c r="U636" s="320"/>
      <c r="V636" s="320"/>
      <c r="W636" s="320"/>
      <c r="X636" s="320"/>
      <c r="Y636" s="320"/>
      <c r="Z636" s="320"/>
      <c r="AA636" s="320"/>
      <c r="AB636" s="320"/>
      <c r="AC636" s="320"/>
      <c r="AD636" s="320"/>
      <c r="AE636" s="320"/>
    </row>
    <row r="637" spans="9:31" ht="35.1" customHeight="1">
      <c r="I637" s="320"/>
      <c r="S637" s="320"/>
      <c r="T637" s="320"/>
      <c r="U637" s="320"/>
      <c r="V637" s="320"/>
      <c r="W637" s="320"/>
      <c r="X637" s="320"/>
      <c r="Y637" s="320"/>
      <c r="Z637" s="320"/>
      <c r="AA637" s="320"/>
      <c r="AB637" s="320"/>
      <c r="AC637" s="320"/>
      <c r="AD637" s="320"/>
      <c r="AE637" s="320"/>
    </row>
    <row r="638" spans="9:31" ht="35.1" customHeight="1">
      <c r="I638" s="320"/>
      <c r="S638" s="320"/>
      <c r="T638" s="320"/>
      <c r="U638" s="320"/>
      <c r="V638" s="320"/>
      <c r="W638" s="320"/>
      <c r="X638" s="320"/>
      <c r="Y638" s="320"/>
      <c r="Z638" s="320"/>
      <c r="AA638" s="320"/>
      <c r="AB638" s="320"/>
      <c r="AC638" s="320"/>
      <c r="AD638" s="320"/>
      <c r="AE638" s="320"/>
    </row>
    <row r="639" spans="9:31" ht="35.1" customHeight="1">
      <c r="I639" s="320"/>
      <c r="S639" s="320"/>
      <c r="T639" s="320"/>
      <c r="U639" s="320"/>
      <c r="V639" s="320"/>
      <c r="W639" s="320"/>
      <c r="X639" s="320"/>
      <c r="Y639" s="320"/>
      <c r="Z639" s="320"/>
      <c r="AA639" s="320"/>
      <c r="AB639" s="320"/>
      <c r="AC639" s="320"/>
      <c r="AD639" s="320"/>
      <c r="AE639" s="320"/>
    </row>
    <row r="640" spans="9:31" ht="35.1" customHeight="1">
      <c r="I640" s="320"/>
      <c r="S640" s="320"/>
      <c r="T640" s="320"/>
      <c r="U640" s="320"/>
      <c r="V640" s="320"/>
      <c r="W640" s="320"/>
      <c r="X640" s="320"/>
      <c r="Y640" s="320"/>
      <c r="Z640" s="320"/>
      <c r="AA640" s="320"/>
      <c r="AB640" s="320"/>
      <c r="AC640" s="320"/>
      <c r="AD640" s="320"/>
      <c r="AE640" s="320"/>
    </row>
    <row r="641" spans="9:31" ht="35.1" customHeight="1">
      <c r="I641" s="320"/>
      <c r="S641" s="320"/>
      <c r="T641" s="320"/>
      <c r="U641" s="320"/>
      <c r="V641" s="320"/>
      <c r="W641" s="320"/>
      <c r="X641" s="320"/>
      <c r="Y641" s="320"/>
      <c r="Z641" s="320"/>
      <c r="AA641" s="320"/>
      <c r="AB641" s="320"/>
      <c r="AC641" s="320"/>
      <c r="AD641" s="320"/>
      <c r="AE641" s="320"/>
    </row>
    <row r="642" spans="9:31" ht="35.1" customHeight="1">
      <c r="I642" s="320"/>
      <c r="S642" s="320"/>
      <c r="T642" s="320"/>
      <c r="U642" s="320"/>
      <c r="V642" s="320"/>
      <c r="W642" s="320"/>
      <c r="X642" s="320"/>
      <c r="Y642" s="320"/>
      <c r="Z642" s="320"/>
      <c r="AA642" s="320"/>
      <c r="AB642" s="320"/>
      <c r="AC642" s="320"/>
      <c r="AD642" s="320"/>
      <c r="AE642" s="320"/>
    </row>
    <row r="643" spans="9:31" ht="35.1" customHeight="1">
      <c r="I643" s="320"/>
      <c r="S643" s="320"/>
      <c r="T643" s="320"/>
      <c r="U643" s="320"/>
      <c r="V643" s="320"/>
      <c r="W643" s="320"/>
      <c r="X643" s="320"/>
      <c r="Y643" s="320"/>
      <c r="Z643" s="320"/>
      <c r="AA643" s="320"/>
      <c r="AB643" s="320"/>
      <c r="AC643" s="320"/>
      <c r="AD643" s="320"/>
      <c r="AE643" s="320"/>
    </row>
    <row r="644" spans="9:31" ht="35.1" customHeight="1">
      <c r="I644" s="320"/>
      <c r="S644" s="320"/>
      <c r="T644" s="320"/>
      <c r="U644" s="320"/>
      <c r="V644" s="320"/>
      <c r="W644" s="320"/>
      <c r="X644" s="320"/>
      <c r="Y644" s="320"/>
      <c r="Z644" s="320"/>
      <c r="AA644" s="320"/>
      <c r="AB644" s="320"/>
      <c r="AC644" s="320"/>
      <c r="AD644" s="320"/>
      <c r="AE644" s="320"/>
    </row>
    <row r="645" spans="9:31" ht="35.1" customHeight="1">
      <c r="I645" s="320"/>
      <c r="S645" s="320"/>
      <c r="T645" s="320"/>
      <c r="U645" s="320"/>
      <c r="V645" s="320"/>
      <c r="W645" s="320"/>
      <c r="X645" s="320"/>
      <c r="Y645" s="320"/>
      <c r="Z645" s="320"/>
      <c r="AA645" s="320"/>
      <c r="AB645" s="320"/>
      <c r="AC645" s="320"/>
      <c r="AD645" s="320"/>
      <c r="AE645" s="320"/>
    </row>
    <row r="646" spans="9:31" ht="35.1" customHeight="1">
      <c r="I646" s="320"/>
      <c r="S646" s="320"/>
      <c r="T646" s="320"/>
      <c r="U646" s="320"/>
      <c r="V646" s="320"/>
      <c r="W646" s="320"/>
      <c r="X646" s="320"/>
      <c r="Y646" s="320"/>
      <c r="Z646" s="320"/>
      <c r="AA646" s="320"/>
      <c r="AB646" s="320"/>
      <c r="AC646" s="320"/>
      <c r="AD646" s="320"/>
      <c r="AE646" s="320"/>
    </row>
    <row r="647" spans="9:31" ht="35.1" customHeight="1">
      <c r="I647" s="320"/>
      <c r="S647" s="320"/>
      <c r="T647" s="320"/>
      <c r="U647" s="320"/>
      <c r="V647" s="320"/>
      <c r="W647" s="320"/>
      <c r="X647" s="320"/>
      <c r="Y647" s="320"/>
      <c r="Z647" s="320"/>
      <c r="AA647" s="320"/>
      <c r="AB647" s="320"/>
      <c r="AC647" s="320"/>
      <c r="AD647" s="320"/>
      <c r="AE647" s="320"/>
    </row>
    <row r="648" spans="9:31" ht="35.1" customHeight="1">
      <c r="I648" s="320"/>
      <c r="S648" s="320"/>
      <c r="T648" s="320"/>
      <c r="U648" s="320"/>
      <c r="V648" s="320"/>
      <c r="W648" s="320"/>
      <c r="X648" s="320"/>
      <c r="Y648" s="320"/>
      <c r="Z648" s="320"/>
      <c r="AA648" s="320"/>
      <c r="AB648" s="320"/>
      <c r="AC648" s="320"/>
      <c r="AD648" s="320"/>
      <c r="AE648" s="320"/>
    </row>
    <row r="649" spans="9:31" ht="35.1" customHeight="1">
      <c r="I649" s="320"/>
      <c r="S649" s="320"/>
      <c r="T649" s="320"/>
      <c r="U649" s="320"/>
      <c r="V649" s="320"/>
      <c r="W649" s="320"/>
      <c r="X649" s="320"/>
      <c r="Y649" s="320"/>
      <c r="Z649" s="320"/>
      <c r="AA649" s="320"/>
      <c r="AB649" s="320"/>
      <c r="AC649" s="320"/>
      <c r="AD649" s="320"/>
      <c r="AE649" s="320"/>
    </row>
    <row r="650" spans="9:31" ht="35.1" customHeight="1">
      <c r="I650" s="320"/>
      <c r="S650" s="320"/>
      <c r="T650" s="320"/>
      <c r="U650" s="320"/>
      <c r="V650" s="320"/>
      <c r="W650" s="320"/>
      <c r="X650" s="320"/>
      <c r="Y650" s="320"/>
      <c r="Z650" s="320"/>
      <c r="AA650" s="320"/>
      <c r="AB650" s="320"/>
      <c r="AC650" s="320"/>
      <c r="AD650" s="320"/>
      <c r="AE650" s="320"/>
    </row>
    <row r="651" spans="9:31" ht="35.1" customHeight="1">
      <c r="I651" s="320"/>
      <c r="S651" s="320"/>
      <c r="T651" s="320"/>
      <c r="U651" s="320"/>
      <c r="V651" s="320"/>
      <c r="W651" s="320"/>
      <c r="X651" s="320"/>
      <c r="Y651" s="320"/>
      <c r="Z651" s="320"/>
      <c r="AA651" s="320"/>
      <c r="AB651" s="320"/>
      <c r="AC651" s="320"/>
      <c r="AD651" s="320"/>
      <c r="AE651" s="320"/>
    </row>
    <row r="652" spans="9:31" ht="35.1" customHeight="1">
      <c r="I652" s="320"/>
      <c r="S652" s="320"/>
      <c r="T652" s="320"/>
      <c r="U652" s="320"/>
      <c r="V652" s="320"/>
      <c r="W652" s="320"/>
      <c r="X652" s="320"/>
      <c r="Y652" s="320"/>
      <c r="Z652" s="320"/>
      <c r="AA652" s="320"/>
      <c r="AB652" s="320"/>
      <c r="AC652" s="320"/>
      <c r="AD652" s="320"/>
      <c r="AE652" s="320"/>
    </row>
    <row r="653" spans="9:31" ht="35.1" customHeight="1">
      <c r="I653" s="320"/>
      <c r="S653" s="320"/>
      <c r="T653" s="320"/>
      <c r="U653" s="320"/>
      <c r="V653" s="320"/>
      <c r="W653" s="320"/>
      <c r="X653" s="320"/>
      <c r="Y653" s="320"/>
      <c r="Z653" s="320"/>
      <c r="AA653" s="320"/>
      <c r="AB653" s="320"/>
      <c r="AC653" s="320"/>
      <c r="AD653" s="320"/>
      <c r="AE653" s="320"/>
    </row>
    <row r="654" spans="9:31" ht="35.1" customHeight="1">
      <c r="I654" s="320"/>
      <c r="S654" s="320"/>
      <c r="T654" s="320"/>
      <c r="U654" s="320"/>
      <c r="V654" s="320"/>
      <c r="W654" s="320"/>
      <c r="X654" s="320"/>
      <c r="Y654" s="320"/>
      <c r="Z654" s="320"/>
      <c r="AA654" s="320"/>
      <c r="AB654" s="320"/>
      <c r="AC654" s="320"/>
      <c r="AD654" s="320"/>
      <c r="AE654" s="320"/>
    </row>
    <row r="655" spans="9:31" ht="35.1" customHeight="1">
      <c r="I655" s="320"/>
      <c r="S655" s="320"/>
      <c r="T655" s="320"/>
      <c r="U655" s="320"/>
      <c r="V655" s="320"/>
      <c r="W655" s="320"/>
      <c r="X655" s="320"/>
      <c r="Y655" s="320"/>
      <c r="Z655" s="320"/>
      <c r="AA655" s="320"/>
      <c r="AB655" s="320"/>
      <c r="AC655" s="320"/>
      <c r="AD655" s="320"/>
      <c r="AE655" s="320"/>
    </row>
    <row r="656" spans="9:31" ht="35.1" customHeight="1">
      <c r="I656" s="320"/>
      <c r="S656" s="320"/>
      <c r="T656" s="320"/>
      <c r="U656" s="320"/>
      <c r="V656" s="320"/>
      <c r="W656" s="320"/>
      <c r="X656" s="320"/>
      <c r="Y656" s="320"/>
      <c r="Z656" s="320"/>
      <c r="AA656" s="320"/>
      <c r="AB656" s="320"/>
      <c r="AC656" s="320"/>
      <c r="AD656" s="320"/>
      <c r="AE656" s="320"/>
    </row>
    <row r="657" spans="9:31" ht="35.1" customHeight="1">
      <c r="I657" s="320"/>
      <c r="S657" s="320"/>
      <c r="T657" s="320"/>
      <c r="U657" s="320"/>
      <c r="V657" s="320"/>
      <c r="W657" s="320"/>
      <c r="X657" s="320"/>
      <c r="Y657" s="320"/>
      <c r="Z657" s="320"/>
      <c r="AA657" s="320"/>
      <c r="AB657" s="320"/>
      <c r="AC657" s="320"/>
      <c r="AD657" s="320"/>
      <c r="AE657" s="320"/>
    </row>
    <row r="658" spans="9:31" ht="35.1" customHeight="1">
      <c r="I658" s="320"/>
      <c r="S658" s="320"/>
      <c r="T658" s="320"/>
      <c r="U658" s="320"/>
      <c r="V658" s="320"/>
      <c r="W658" s="320"/>
      <c r="X658" s="320"/>
      <c r="Y658" s="320"/>
      <c r="Z658" s="320"/>
      <c r="AA658" s="320"/>
      <c r="AB658" s="320"/>
      <c r="AC658" s="320"/>
      <c r="AD658" s="320"/>
      <c r="AE658" s="320"/>
    </row>
    <row r="659" spans="9:31" ht="35.1" customHeight="1">
      <c r="I659" s="320"/>
      <c r="S659" s="320"/>
      <c r="T659" s="320"/>
      <c r="U659" s="320"/>
      <c r="V659" s="320"/>
      <c r="W659" s="320"/>
      <c r="X659" s="320"/>
      <c r="Y659" s="320"/>
      <c r="Z659" s="320"/>
      <c r="AA659" s="320"/>
      <c r="AB659" s="320"/>
      <c r="AC659" s="320"/>
      <c r="AD659" s="320"/>
      <c r="AE659" s="320"/>
    </row>
    <row r="660" spans="9:31" ht="35.1" customHeight="1">
      <c r="I660" s="320"/>
      <c r="S660" s="320"/>
      <c r="T660" s="320"/>
      <c r="U660" s="320"/>
      <c r="V660" s="320"/>
      <c r="W660" s="320"/>
      <c r="X660" s="320"/>
      <c r="Y660" s="320"/>
      <c r="Z660" s="320"/>
      <c r="AA660" s="320"/>
      <c r="AB660" s="320"/>
      <c r="AC660" s="320"/>
      <c r="AD660" s="320"/>
      <c r="AE660" s="320"/>
    </row>
    <row r="661" spans="9:31" ht="35.1" customHeight="1">
      <c r="I661" s="320"/>
      <c r="S661" s="320"/>
      <c r="T661" s="320"/>
      <c r="U661" s="320"/>
      <c r="V661" s="320"/>
      <c r="W661" s="320"/>
      <c r="X661" s="320"/>
      <c r="Y661" s="320"/>
      <c r="Z661" s="320"/>
      <c r="AA661" s="320"/>
      <c r="AB661" s="320"/>
      <c r="AC661" s="320"/>
      <c r="AD661" s="320"/>
      <c r="AE661" s="320"/>
    </row>
    <row r="662" spans="9:31" ht="35.1" customHeight="1">
      <c r="I662" s="320"/>
      <c r="S662" s="320"/>
      <c r="T662" s="320"/>
      <c r="U662" s="320"/>
      <c r="V662" s="320"/>
      <c r="W662" s="320"/>
      <c r="X662" s="320"/>
      <c r="Y662" s="320"/>
      <c r="Z662" s="320"/>
      <c r="AA662" s="320"/>
      <c r="AB662" s="320"/>
      <c r="AC662" s="320"/>
      <c r="AD662" s="320"/>
      <c r="AE662" s="320"/>
    </row>
    <row r="663" spans="9:31" ht="35.1" customHeight="1">
      <c r="I663" s="320"/>
      <c r="S663" s="320"/>
      <c r="T663" s="320"/>
      <c r="U663" s="320"/>
      <c r="V663" s="320"/>
      <c r="W663" s="320"/>
      <c r="X663" s="320"/>
      <c r="Y663" s="320"/>
      <c r="Z663" s="320"/>
      <c r="AA663" s="320"/>
      <c r="AB663" s="320"/>
      <c r="AC663" s="320"/>
      <c r="AD663" s="320"/>
      <c r="AE663" s="320"/>
    </row>
    <row r="664" spans="9:31" ht="35.1" customHeight="1">
      <c r="I664" s="320"/>
      <c r="S664" s="320"/>
      <c r="T664" s="320"/>
      <c r="U664" s="320"/>
      <c r="V664" s="320"/>
      <c r="W664" s="320"/>
      <c r="X664" s="320"/>
      <c r="Y664" s="320"/>
      <c r="Z664" s="320"/>
      <c r="AA664" s="320"/>
      <c r="AB664" s="320"/>
      <c r="AC664" s="320"/>
      <c r="AD664" s="320"/>
      <c r="AE664" s="320"/>
    </row>
    <row r="665" spans="9:31" ht="35.1" customHeight="1">
      <c r="I665" s="320"/>
      <c r="S665" s="320"/>
      <c r="T665" s="320"/>
      <c r="U665" s="320"/>
      <c r="V665" s="320"/>
      <c r="W665" s="320"/>
      <c r="X665" s="320"/>
      <c r="Y665" s="320"/>
      <c r="Z665" s="320"/>
      <c r="AA665" s="320"/>
      <c r="AB665" s="320"/>
      <c r="AC665" s="320"/>
      <c r="AD665" s="320"/>
      <c r="AE665" s="320"/>
    </row>
    <row r="666" spans="9:31" ht="35.1" customHeight="1">
      <c r="I666" s="320"/>
      <c r="S666" s="320"/>
      <c r="T666" s="320"/>
      <c r="U666" s="320"/>
      <c r="V666" s="320"/>
      <c r="W666" s="320"/>
      <c r="X666" s="320"/>
      <c r="Y666" s="320"/>
      <c r="Z666" s="320"/>
      <c r="AA666" s="320"/>
      <c r="AB666" s="320"/>
      <c r="AC666" s="320"/>
      <c r="AD666" s="320"/>
      <c r="AE666" s="320"/>
    </row>
    <row r="667" spans="9:31" ht="35.1" customHeight="1">
      <c r="I667" s="320"/>
      <c r="S667" s="320"/>
      <c r="T667" s="320"/>
      <c r="U667" s="320"/>
      <c r="V667" s="320"/>
      <c r="W667" s="320"/>
      <c r="X667" s="320"/>
      <c r="Y667" s="320"/>
      <c r="Z667" s="320"/>
      <c r="AA667" s="320"/>
      <c r="AB667" s="320"/>
      <c r="AC667" s="320"/>
      <c r="AD667" s="320"/>
      <c r="AE667" s="320"/>
    </row>
    <row r="668" spans="9:31" ht="35.1" customHeight="1">
      <c r="I668" s="320"/>
      <c r="S668" s="320"/>
      <c r="T668" s="320"/>
      <c r="U668" s="320"/>
      <c r="V668" s="320"/>
      <c r="W668" s="320"/>
      <c r="X668" s="320"/>
      <c r="Y668" s="320"/>
      <c r="Z668" s="320"/>
      <c r="AA668" s="320"/>
      <c r="AB668" s="320"/>
      <c r="AC668" s="320"/>
      <c r="AD668" s="320"/>
      <c r="AE668" s="320"/>
    </row>
    <row r="669" spans="9:31" ht="35.1" customHeight="1">
      <c r="I669" s="320"/>
      <c r="S669" s="320"/>
      <c r="T669" s="320"/>
      <c r="U669" s="320"/>
      <c r="V669" s="320"/>
      <c r="W669" s="320"/>
      <c r="X669" s="320"/>
      <c r="Y669" s="320"/>
      <c r="Z669" s="320"/>
      <c r="AA669" s="320"/>
      <c r="AB669" s="320"/>
      <c r="AC669" s="320"/>
      <c r="AD669" s="320"/>
      <c r="AE669" s="320"/>
    </row>
    <row r="670" spans="9:31" ht="35.1" customHeight="1">
      <c r="I670" s="320"/>
      <c r="S670" s="320"/>
      <c r="T670" s="320"/>
      <c r="U670" s="320"/>
      <c r="V670" s="320"/>
      <c r="W670" s="320"/>
      <c r="X670" s="320"/>
      <c r="Y670" s="320"/>
      <c r="Z670" s="320"/>
      <c r="AA670" s="320"/>
      <c r="AB670" s="320"/>
      <c r="AC670" s="320"/>
      <c r="AD670" s="320"/>
      <c r="AE670" s="320"/>
    </row>
    <row r="671" spans="9:31" ht="35.1" customHeight="1">
      <c r="I671" s="320"/>
      <c r="S671" s="320"/>
      <c r="T671" s="320"/>
      <c r="U671" s="320"/>
      <c r="V671" s="320"/>
      <c r="W671" s="320"/>
      <c r="X671" s="320"/>
      <c r="Y671" s="320"/>
      <c r="Z671" s="320"/>
      <c r="AA671" s="320"/>
      <c r="AB671" s="320"/>
      <c r="AC671" s="320"/>
      <c r="AD671" s="320"/>
      <c r="AE671" s="320"/>
    </row>
    <row r="672" spans="9:31" ht="35.1" customHeight="1">
      <c r="I672" s="320"/>
      <c r="S672" s="320"/>
      <c r="T672" s="320"/>
      <c r="U672" s="320"/>
      <c r="V672" s="320"/>
      <c r="W672" s="320"/>
      <c r="X672" s="320"/>
      <c r="Y672" s="320"/>
      <c r="Z672" s="320"/>
      <c r="AA672" s="320"/>
      <c r="AB672" s="320"/>
      <c r="AC672" s="320"/>
      <c r="AD672" s="320"/>
      <c r="AE672" s="320"/>
    </row>
    <row r="673" spans="9:31" ht="35.1" customHeight="1">
      <c r="I673" s="320"/>
      <c r="S673" s="320"/>
      <c r="T673" s="320"/>
      <c r="U673" s="320"/>
      <c r="V673" s="320"/>
      <c r="W673" s="320"/>
      <c r="X673" s="320"/>
      <c r="Y673" s="320"/>
      <c r="Z673" s="320"/>
      <c r="AA673" s="320"/>
      <c r="AB673" s="320"/>
      <c r="AC673" s="320"/>
      <c r="AD673" s="320"/>
      <c r="AE673" s="320"/>
    </row>
    <row r="674" spans="9:31" ht="35.1" customHeight="1">
      <c r="I674" s="320"/>
      <c r="S674" s="320"/>
      <c r="T674" s="320"/>
      <c r="U674" s="320"/>
      <c r="V674" s="320"/>
      <c r="W674" s="320"/>
      <c r="X674" s="320"/>
      <c r="Y674" s="320"/>
      <c r="Z674" s="320"/>
      <c r="AA674" s="320"/>
      <c r="AB674" s="320"/>
      <c r="AC674" s="320"/>
      <c r="AD674" s="320"/>
      <c r="AE674" s="320"/>
    </row>
    <row r="675" spans="9:31" ht="35.1" customHeight="1">
      <c r="I675" s="320"/>
      <c r="S675" s="320"/>
      <c r="T675" s="320"/>
      <c r="U675" s="320"/>
      <c r="V675" s="320"/>
      <c r="W675" s="320"/>
      <c r="X675" s="320"/>
      <c r="Y675" s="320"/>
      <c r="Z675" s="320"/>
      <c r="AA675" s="320"/>
      <c r="AB675" s="320"/>
      <c r="AC675" s="320"/>
      <c r="AD675" s="320"/>
      <c r="AE675" s="320"/>
    </row>
    <row r="676" spans="9:31" ht="35.1" customHeight="1">
      <c r="I676" s="320"/>
      <c r="S676" s="320"/>
      <c r="T676" s="320"/>
      <c r="U676" s="320"/>
      <c r="V676" s="320"/>
      <c r="W676" s="320"/>
      <c r="X676" s="320"/>
      <c r="Y676" s="320"/>
      <c r="Z676" s="320"/>
      <c r="AA676" s="320"/>
      <c r="AB676" s="320"/>
      <c r="AC676" s="320"/>
      <c r="AD676" s="320"/>
      <c r="AE676" s="320"/>
    </row>
    <row r="677" spans="9:31" ht="35.1" customHeight="1">
      <c r="I677" s="320"/>
      <c r="S677" s="320"/>
      <c r="T677" s="320"/>
      <c r="U677" s="320"/>
      <c r="V677" s="320"/>
      <c r="W677" s="320"/>
      <c r="X677" s="320"/>
      <c r="Y677" s="320"/>
      <c r="Z677" s="320"/>
      <c r="AA677" s="320"/>
      <c r="AB677" s="320"/>
      <c r="AC677" s="320"/>
      <c r="AD677" s="320"/>
      <c r="AE677" s="320"/>
    </row>
    <row r="678" spans="9:31" ht="35.1" customHeight="1">
      <c r="I678" s="320"/>
      <c r="S678" s="320"/>
      <c r="T678" s="320"/>
      <c r="U678" s="320"/>
      <c r="V678" s="320"/>
      <c r="W678" s="320"/>
      <c r="X678" s="320"/>
      <c r="Y678" s="320"/>
      <c r="Z678" s="320"/>
      <c r="AA678" s="320"/>
      <c r="AB678" s="320"/>
      <c r="AC678" s="320"/>
      <c r="AD678" s="320"/>
      <c r="AE678" s="320"/>
    </row>
    <row r="679" spans="9:31" ht="35.1" customHeight="1">
      <c r="I679" s="320"/>
      <c r="S679" s="320"/>
      <c r="T679" s="320"/>
      <c r="U679" s="320"/>
      <c r="V679" s="320"/>
      <c r="W679" s="320"/>
      <c r="X679" s="320"/>
      <c r="Y679" s="320"/>
      <c r="Z679" s="320"/>
      <c r="AA679" s="320"/>
      <c r="AB679" s="320"/>
      <c r="AC679" s="320"/>
      <c r="AD679" s="320"/>
      <c r="AE679" s="320"/>
    </row>
    <row r="680" spans="9:31" ht="35.1" customHeight="1">
      <c r="I680" s="320"/>
      <c r="S680" s="320"/>
      <c r="T680" s="320"/>
      <c r="U680" s="320"/>
      <c r="V680" s="320"/>
      <c r="W680" s="320"/>
      <c r="X680" s="320"/>
      <c r="Y680" s="320"/>
      <c r="Z680" s="320"/>
      <c r="AA680" s="320"/>
      <c r="AB680" s="320"/>
      <c r="AC680" s="320"/>
      <c r="AD680" s="320"/>
      <c r="AE680" s="320"/>
    </row>
    <row r="681" spans="9:31" ht="35.1" customHeight="1">
      <c r="I681" s="320"/>
      <c r="S681" s="320"/>
      <c r="T681" s="320"/>
      <c r="U681" s="320"/>
      <c r="V681" s="320"/>
      <c r="W681" s="320"/>
      <c r="X681" s="320"/>
      <c r="Y681" s="320"/>
      <c r="Z681" s="320"/>
      <c r="AA681" s="320"/>
      <c r="AB681" s="320"/>
      <c r="AC681" s="320"/>
      <c r="AD681" s="320"/>
      <c r="AE681" s="320"/>
    </row>
    <row r="682" spans="9:31" ht="35.1" customHeight="1">
      <c r="I682" s="320"/>
      <c r="S682" s="320"/>
      <c r="T682" s="320"/>
      <c r="U682" s="320"/>
      <c r="V682" s="320"/>
      <c r="W682" s="320"/>
      <c r="X682" s="320"/>
      <c r="Y682" s="320"/>
      <c r="Z682" s="320"/>
      <c r="AA682" s="320"/>
      <c r="AB682" s="320"/>
      <c r="AC682" s="320"/>
      <c r="AD682" s="320"/>
      <c r="AE682" s="320"/>
    </row>
    <row r="683" spans="9:31" ht="35.1" customHeight="1">
      <c r="I683" s="320"/>
      <c r="S683" s="320"/>
      <c r="T683" s="320"/>
      <c r="U683" s="320"/>
      <c r="V683" s="320"/>
      <c r="W683" s="320"/>
      <c r="X683" s="320"/>
      <c r="Y683" s="320"/>
      <c r="Z683" s="320"/>
      <c r="AA683" s="320"/>
      <c r="AB683" s="320"/>
      <c r="AC683" s="320"/>
      <c r="AD683" s="320"/>
      <c r="AE683" s="320"/>
    </row>
    <row r="684" spans="9:31" ht="35.1" customHeight="1">
      <c r="I684" s="320"/>
      <c r="S684" s="320"/>
      <c r="T684" s="320"/>
      <c r="U684" s="320"/>
      <c r="V684" s="320"/>
      <c r="W684" s="320"/>
      <c r="X684" s="320"/>
      <c r="Y684" s="320"/>
      <c r="Z684" s="320"/>
      <c r="AA684" s="320"/>
      <c r="AB684" s="320"/>
      <c r="AC684" s="320"/>
      <c r="AD684" s="320"/>
      <c r="AE684" s="320"/>
    </row>
    <row r="685" spans="9:31" ht="35.1" customHeight="1">
      <c r="I685" s="320"/>
      <c r="S685" s="320"/>
      <c r="T685" s="320"/>
      <c r="U685" s="320"/>
      <c r="V685" s="320"/>
      <c r="W685" s="320"/>
      <c r="X685" s="320"/>
      <c r="Y685" s="320"/>
      <c r="Z685" s="320"/>
      <c r="AA685" s="320"/>
      <c r="AB685" s="320"/>
      <c r="AC685" s="320"/>
      <c r="AD685" s="320"/>
      <c r="AE685" s="320"/>
    </row>
    <row r="686" spans="9:31" ht="35.1" customHeight="1">
      <c r="I686" s="320"/>
      <c r="S686" s="320"/>
      <c r="T686" s="320"/>
      <c r="U686" s="320"/>
      <c r="V686" s="320"/>
      <c r="W686" s="320"/>
      <c r="X686" s="320"/>
      <c r="Y686" s="320"/>
      <c r="Z686" s="320"/>
      <c r="AA686" s="320"/>
      <c r="AB686" s="320"/>
      <c r="AC686" s="320"/>
      <c r="AD686" s="320"/>
      <c r="AE686" s="320"/>
    </row>
    <row r="687" spans="9:31" ht="35.1" customHeight="1">
      <c r="I687" s="320"/>
      <c r="S687" s="320"/>
      <c r="T687" s="320"/>
      <c r="U687" s="320"/>
      <c r="V687" s="320"/>
      <c r="W687" s="320"/>
      <c r="X687" s="320"/>
      <c r="Y687" s="320"/>
      <c r="Z687" s="320"/>
      <c r="AA687" s="320"/>
      <c r="AB687" s="320"/>
      <c r="AC687" s="320"/>
      <c r="AD687" s="320"/>
      <c r="AE687" s="320"/>
    </row>
    <row r="688" spans="9:31" ht="35.1" customHeight="1">
      <c r="I688" s="320"/>
      <c r="S688" s="320"/>
      <c r="T688" s="320"/>
      <c r="U688" s="320"/>
      <c r="V688" s="320"/>
      <c r="W688" s="320"/>
      <c r="X688" s="320"/>
      <c r="Y688" s="320"/>
      <c r="Z688" s="320"/>
      <c r="AA688" s="320"/>
      <c r="AB688" s="320"/>
      <c r="AC688" s="320"/>
      <c r="AD688" s="320"/>
      <c r="AE688" s="320"/>
    </row>
    <row r="689" spans="9:31" ht="35.1" customHeight="1">
      <c r="I689" s="320"/>
      <c r="S689" s="320"/>
      <c r="T689" s="320"/>
      <c r="U689" s="320"/>
      <c r="V689" s="320"/>
      <c r="W689" s="320"/>
      <c r="X689" s="320"/>
      <c r="Y689" s="320"/>
      <c r="Z689" s="320"/>
      <c r="AA689" s="320"/>
      <c r="AB689" s="320"/>
      <c r="AC689" s="320"/>
      <c r="AD689" s="320"/>
      <c r="AE689" s="320"/>
    </row>
    <row r="690" spans="9:31" ht="35.1" customHeight="1">
      <c r="I690" s="320"/>
      <c r="S690" s="320"/>
      <c r="T690" s="320"/>
      <c r="U690" s="320"/>
      <c r="V690" s="320"/>
      <c r="W690" s="320"/>
      <c r="X690" s="320"/>
      <c r="Y690" s="320"/>
      <c r="Z690" s="320"/>
      <c r="AA690" s="320"/>
      <c r="AB690" s="320"/>
      <c r="AC690" s="320"/>
      <c r="AD690" s="320"/>
      <c r="AE690" s="320"/>
    </row>
    <row r="691" spans="9:31" ht="35.1" customHeight="1">
      <c r="I691" s="320"/>
      <c r="S691" s="320"/>
      <c r="T691" s="320"/>
      <c r="U691" s="320"/>
      <c r="V691" s="320"/>
      <c r="W691" s="320"/>
      <c r="X691" s="320"/>
      <c r="Y691" s="320"/>
      <c r="Z691" s="320"/>
      <c r="AA691" s="320"/>
      <c r="AB691" s="320"/>
      <c r="AC691" s="320"/>
      <c r="AD691" s="320"/>
      <c r="AE691" s="320"/>
    </row>
    <row r="692" spans="9:31" ht="35.1" customHeight="1">
      <c r="I692" s="320"/>
      <c r="S692" s="320"/>
      <c r="T692" s="320"/>
      <c r="U692" s="320"/>
      <c r="V692" s="320"/>
      <c r="W692" s="320"/>
      <c r="X692" s="320"/>
      <c r="Y692" s="320"/>
      <c r="Z692" s="320"/>
      <c r="AA692" s="320"/>
      <c r="AB692" s="320"/>
      <c r="AC692" s="320"/>
      <c r="AD692" s="320"/>
      <c r="AE692" s="320"/>
    </row>
    <row r="693" spans="9:31" ht="35.1" customHeight="1">
      <c r="I693" s="320"/>
      <c r="S693" s="320"/>
      <c r="T693" s="320"/>
      <c r="U693" s="320"/>
      <c r="V693" s="320"/>
      <c r="W693" s="320"/>
      <c r="X693" s="320"/>
      <c r="Y693" s="320"/>
      <c r="Z693" s="320"/>
      <c r="AA693" s="320"/>
      <c r="AB693" s="320"/>
      <c r="AC693" s="320"/>
      <c r="AD693" s="320"/>
      <c r="AE693" s="320"/>
    </row>
    <row r="694" spans="9:31" ht="35.1" customHeight="1">
      <c r="I694" s="320"/>
      <c r="S694" s="320"/>
      <c r="T694" s="320"/>
      <c r="U694" s="320"/>
      <c r="V694" s="320"/>
      <c r="W694" s="320"/>
      <c r="X694" s="320"/>
      <c r="Y694" s="320"/>
      <c r="Z694" s="320"/>
      <c r="AA694" s="320"/>
      <c r="AB694" s="320"/>
      <c r="AC694" s="320"/>
      <c r="AD694" s="320"/>
      <c r="AE694" s="320"/>
    </row>
    <row r="695" spans="9:31" ht="35.1" customHeight="1">
      <c r="I695" s="320"/>
      <c r="S695" s="320"/>
      <c r="T695" s="320"/>
      <c r="U695" s="320"/>
      <c r="V695" s="320"/>
      <c r="W695" s="320"/>
      <c r="X695" s="320"/>
      <c r="Y695" s="320"/>
      <c r="Z695" s="320"/>
      <c r="AA695" s="320"/>
      <c r="AB695" s="320"/>
      <c r="AC695" s="320"/>
      <c r="AD695" s="320"/>
      <c r="AE695" s="320"/>
    </row>
    <row r="696" spans="9:31" ht="35.1" customHeight="1">
      <c r="I696" s="320"/>
      <c r="S696" s="320"/>
      <c r="T696" s="320"/>
      <c r="U696" s="320"/>
      <c r="V696" s="320"/>
      <c r="W696" s="320"/>
      <c r="X696" s="320"/>
      <c r="Y696" s="320"/>
      <c r="Z696" s="320"/>
      <c r="AA696" s="320"/>
      <c r="AB696" s="320"/>
      <c r="AC696" s="320"/>
      <c r="AD696" s="320"/>
      <c r="AE696" s="320"/>
    </row>
    <row r="697" spans="9:31" ht="35.1" customHeight="1">
      <c r="I697" s="320"/>
      <c r="S697" s="320"/>
      <c r="T697" s="320"/>
      <c r="U697" s="320"/>
      <c r="V697" s="320"/>
      <c r="W697" s="320"/>
      <c r="X697" s="320"/>
      <c r="Y697" s="320"/>
      <c r="Z697" s="320"/>
      <c r="AA697" s="320"/>
      <c r="AB697" s="320"/>
      <c r="AC697" s="320"/>
      <c r="AD697" s="320"/>
      <c r="AE697" s="320"/>
    </row>
    <row r="698" spans="9:31" ht="35.1" customHeight="1">
      <c r="I698" s="320"/>
      <c r="S698" s="320"/>
      <c r="T698" s="320"/>
      <c r="U698" s="320"/>
      <c r="V698" s="320"/>
      <c r="W698" s="320"/>
      <c r="X698" s="320"/>
      <c r="Y698" s="320"/>
      <c r="Z698" s="320"/>
      <c r="AA698" s="320"/>
      <c r="AB698" s="320"/>
      <c r="AC698" s="320"/>
      <c r="AD698" s="320"/>
      <c r="AE698" s="320"/>
    </row>
    <row r="699" spans="9:31" ht="35.1" customHeight="1">
      <c r="I699" s="320"/>
      <c r="S699" s="320"/>
      <c r="T699" s="320"/>
      <c r="U699" s="320"/>
      <c r="V699" s="320"/>
      <c r="W699" s="320"/>
      <c r="X699" s="320"/>
      <c r="Y699" s="320"/>
      <c r="Z699" s="320"/>
      <c r="AA699" s="320"/>
      <c r="AB699" s="320"/>
      <c r="AC699" s="320"/>
      <c r="AD699" s="320"/>
      <c r="AE699" s="320"/>
    </row>
    <row r="700" spans="9:31" ht="35.1" customHeight="1">
      <c r="I700" s="320"/>
      <c r="S700" s="320"/>
      <c r="T700" s="320"/>
      <c r="U700" s="320"/>
      <c r="V700" s="320"/>
      <c r="W700" s="320"/>
      <c r="X700" s="320"/>
      <c r="Y700" s="320"/>
      <c r="Z700" s="320"/>
      <c r="AA700" s="320"/>
      <c r="AB700" s="320"/>
      <c r="AC700" s="320"/>
      <c r="AD700" s="320"/>
      <c r="AE700" s="320"/>
    </row>
    <row r="701" spans="9:31" ht="35.1" customHeight="1">
      <c r="I701" s="320"/>
      <c r="S701" s="320"/>
      <c r="T701" s="320"/>
      <c r="U701" s="320"/>
      <c r="V701" s="320"/>
      <c r="W701" s="320"/>
      <c r="X701" s="320"/>
      <c r="Y701" s="320"/>
      <c r="Z701" s="320"/>
      <c r="AA701" s="320"/>
      <c r="AB701" s="320"/>
      <c r="AC701" s="320"/>
      <c r="AD701" s="320"/>
      <c r="AE701" s="320"/>
    </row>
    <row r="702" spans="9:31" ht="35.1" customHeight="1">
      <c r="I702" s="320"/>
      <c r="S702" s="320"/>
      <c r="T702" s="320"/>
      <c r="U702" s="320"/>
      <c r="V702" s="320"/>
      <c r="W702" s="320"/>
      <c r="X702" s="320"/>
      <c r="Y702" s="320"/>
      <c r="Z702" s="320"/>
      <c r="AA702" s="320"/>
      <c r="AB702" s="320"/>
      <c r="AC702" s="320"/>
      <c r="AD702" s="320"/>
      <c r="AE702" s="320"/>
    </row>
    <row r="703" spans="9:31" ht="35.1" customHeight="1">
      <c r="I703" s="320"/>
      <c r="S703" s="320"/>
      <c r="T703" s="320"/>
      <c r="U703" s="320"/>
      <c r="V703" s="320"/>
      <c r="W703" s="320"/>
      <c r="X703" s="320"/>
      <c r="Y703" s="320"/>
      <c r="Z703" s="320"/>
      <c r="AA703" s="320"/>
      <c r="AB703" s="320"/>
      <c r="AC703" s="320"/>
      <c r="AD703" s="320"/>
      <c r="AE703" s="320"/>
    </row>
    <row r="704" spans="9:31" ht="35.1" customHeight="1">
      <c r="I704" s="320"/>
      <c r="S704" s="320"/>
      <c r="T704" s="320"/>
      <c r="U704" s="320"/>
      <c r="V704" s="320"/>
      <c r="W704" s="320"/>
      <c r="X704" s="320"/>
      <c r="Y704" s="320"/>
      <c r="Z704" s="320"/>
      <c r="AA704" s="320"/>
      <c r="AB704" s="320"/>
      <c r="AC704" s="320"/>
      <c r="AD704" s="320"/>
      <c r="AE704" s="320"/>
    </row>
    <row r="705" spans="9:31" ht="35.1" customHeight="1">
      <c r="I705" s="320"/>
      <c r="S705" s="320"/>
      <c r="T705" s="320"/>
      <c r="U705" s="320"/>
      <c r="V705" s="320"/>
      <c r="W705" s="320"/>
      <c r="X705" s="320"/>
      <c r="Y705" s="320"/>
      <c r="Z705" s="320"/>
      <c r="AA705" s="320"/>
      <c r="AB705" s="320"/>
      <c r="AC705" s="320"/>
      <c r="AD705" s="320"/>
      <c r="AE705" s="320"/>
    </row>
    <row r="706" spans="9:31" ht="35.1" customHeight="1">
      <c r="I706" s="320"/>
      <c r="S706" s="320"/>
      <c r="T706" s="320"/>
      <c r="U706" s="320"/>
      <c r="V706" s="320"/>
      <c r="W706" s="320"/>
      <c r="X706" s="320"/>
      <c r="Y706" s="320"/>
      <c r="Z706" s="320"/>
      <c r="AA706" s="320"/>
      <c r="AB706" s="320"/>
      <c r="AC706" s="320"/>
      <c r="AD706" s="320"/>
      <c r="AE706" s="320"/>
    </row>
    <row r="707" spans="9:31" ht="35.1" customHeight="1">
      <c r="I707" s="320"/>
      <c r="S707" s="320"/>
      <c r="T707" s="320"/>
      <c r="U707" s="320"/>
      <c r="V707" s="320"/>
      <c r="W707" s="320"/>
      <c r="X707" s="320"/>
      <c r="Y707" s="320"/>
      <c r="Z707" s="320"/>
      <c r="AA707" s="320"/>
      <c r="AB707" s="320"/>
      <c r="AC707" s="320"/>
      <c r="AD707" s="320"/>
      <c r="AE707" s="320"/>
    </row>
    <row r="708" spans="9:31" ht="35.1" customHeight="1">
      <c r="I708" s="320"/>
      <c r="S708" s="320"/>
      <c r="T708" s="320"/>
      <c r="U708" s="320"/>
      <c r="V708" s="320"/>
      <c r="W708" s="320"/>
      <c r="X708" s="320"/>
      <c r="Y708" s="320"/>
      <c r="Z708" s="320"/>
      <c r="AA708" s="320"/>
      <c r="AB708" s="320"/>
      <c r="AC708" s="320"/>
      <c r="AD708" s="320"/>
      <c r="AE708" s="320"/>
    </row>
    <row r="709" spans="9:31" ht="35.1" customHeight="1">
      <c r="I709" s="320"/>
      <c r="S709" s="320"/>
      <c r="T709" s="320"/>
      <c r="U709" s="320"/>
      <c r="V709" s="320"/>
      <c r="W709" s="320"/>
      <c r="X709" s="320"/>
      <c r="Y709" s="320"/>
      <c r="Z709" s="320"/>
      <c r="AA709" s="320"/>
      <c r="AB709" s="320"/>
      <c r="AC709" s="320"/>
      <c r="AD709" s="320"/>
      <c r="AE709" s="320"/>
    </row>
    <row r="710" spans="9:31" ht="35.1" customHeight="1">
      <c r="I710" s="320"/>
      <c r="S710" s="320"/>
      <c r="T710" s="320"/>
      <c r="U710" s="320"/>
      <c r="V710" s="320"/>
      <c r="W710" s="320"/>
      <c r="X710" s="320"/>
      <c r="Y710" s="320"/>
      <c r="Z710" s="320"/>
      <c r="AA710" s="320"/>
      <c r="AB710" s="320"/>
      <c r="AC710" s="320"/>
      <c r="AD710" s="320"/>
      <c r="AE710" s="320"/>
    </row>
    <row r="711" spans="9:31" ht="35.1" customHeight="1">
      <c r="I711" s="320"/>
      <c r="S711" s="320"/>
      <c r="T711" s="320"/>
      <c r="U711" s="320"/>
      <c r="V711" s="320"/>
      <c r="W711" s="320"/>
      <c r="X711" s="320"/>
      <c r="Y711" s="320"/>
      <c r="Z711" s="320"/>
      <c r="AA711" s="320"/>
      <c r="AB711" s="320"/>
      <c r="AC711" s="320"/>
      <c r="AD711" s="320"/>
      <c r="AE711" s="320"/>
    </row>
    <row r="712" spans="9:31" ht="35.1" customHeight="1">
      <c r="I712" s="320"/>
      <c r="S712" s="320"/>
      <c r="T712" s="320"/>
      <c r="U712" s="320"/>
      <c r="V712" s="320"/>
      <c r="W712" s="320"/>
      <c r="X712" s="320"/>
      <c r="Y712" s="320"/>
      <c r="Z712" s="320"/>
      <c r="AA712" s="320"/>
      <c r="AB712" s="320"/>
      <c r="AC712" s="320"/>
      <c r="AD712" s="320"/>
      <c r="AE712" s="320"/>
    </row>
    <row r="713" spans="9:31" ht="35.1" customHeight="1">
      <c r="I713" s="320"/>
      <c r="S713" s="320"/>
      <c r="T713" s="320"/>
      <c r="U713" s="320"/>
      <c r="V713" s="320"/>
      <c r="W713" s="320"/>
      <c r="X713" s="320"/>
      <c r="Y713" s="320"/>
      <c r="Z713" s="320"/>
      <c r="AA713" s="320"/>
      <c r="AB713" s="320"/>
      <c r="AC713" s="320"/>
      <c r="AD713" s="320"/>
      <c r="AE713" s="320"/>
    </row>
    <row r="714" spans="9:31" ht="35.1" customHeight="1">
      <c r="I714" s="320"/>
      <c r="S714" s="320"/>
      <c r="T714" s="320"/>
      <c r="U714" s="320"/>
      <c r="V714" s="320"/>
      <c r="W714" s="320"/>
      <c r="X714" s="320"/>
      <c r="Y714" s="320"/>
      <c r="Z714" s="320"/>
      <c r="AA714" s="320"/>
      <c r="AB714" s="320"/>
      <c r="AC714" s="320"/>
      <c r="AD714" s="320"/>
      <c r="AE714" s="320"/>
    </row>
    <row r="715" spans="9:31" ht="35.1" customHeight="1">
      <c r="I715" s="320"/>
      <c r="S715" s="320"/>
      <c r="T715" s="320"/>
      <c r="U715" s="320"/>
      <c r="V715" s="320"/>
      <c r="W715" s="320"/>
      <c r="X715" s="320"/>
      <c r="Y715" s="320"/>
      <c r="Z715" s="320"/>
      <c r="AA715" s="320"/>
      <c r="AB715" s="320"/>
      <c r="AC715" s="320"/>
      <c r="AD715" s="320"/>
      <c r="AE715" s="320"/>
    </row>
    <row r="716" spans="9:31" ht="35.1" customHeight="1">
      <c r="I716" s="320"/>
      <c r="S716" s="320"/>
      <c r="T716" s="320"/>
      <c r="U716" s="320"/>
      <c r="V716" s="320"/>
      <c r="W716" s="320"/>
      <c r="X716" s="320"/>
      <c r="Y716" s="320"/>
      <c r="Z716" s="320"/>
      <c r="AA716" s="320"/>
      <c r="AB716" s="320"/>
      <c r="AC716" s="320"/>
      <c r="AD716" s="320"/>
      <c r="AE716" s="320"/>
    </row>
    <row r="717" spans="9:31" ht="35.1" customHeight="1">
      <c r="I717" s="320"/>
      <c r="S717" s="320"/>
      <c r="T717" s="320"/>
      <c r="U717" s="320"/>
      <c r="V717" s="320"/>
      <c r="W717" s="320"/>
      <c r="X717" s="320"/>
      <c r="Y717" s="320"/>
      <c r="Z717" s="320"/>
      <c r="AA717" s="320"/>
      <c r="AB717" s="320"/>
      <c r="AC717" s="320"/>
      <c r="AD717" s="320"/>
      <c r="AE717" s="320"/>
    </row>
    <row r="718" spans="9:31" ht="35.1" customHeight="1">
      <c r="I718" s="320"/>
      <c r="S718" s="320"/>
      <c r="T718" s="320"/>
      <c r="U718" s="320"/>
      <c r="V718" s="320"/>
      <c r="W718" s="320"/>
      <c r="X718" s="320"/>
      <c r="Y718" s="320"/>
      <c r="Z718" s="320"/>
      <c r="AA718" s="320"/>
      <c r="AB718" s="320"/>
      <c r="AC718" s="320"/>
      <c r="AD718" s="320"/>
      <c r="AE718" s="320"/>
    </row>
    <row r="719" spans="9:31" ht="35.1" customHeight="1">
      <c r="I719" s="320"/>
      <c r="S719" s="320"/>
      <c r="T719" s="320"/>
      <c r="U719" s="320"/>
      <c r="V719" s="320"/>
      <c r="W719" s="320"/>
      <c r="X719" s="320"/>
      <c r="Y719" s="320"/>
      <c r="Z719" s="320"/>
      <c r="AA719" s="320"/>
      <c r="AB719" s="320"/>
      <c r="AC719" s="320"/>
      <c r="AD719" s="320"/>
      <c r="AE719" s="320"/>
    </row>
    <row r="720" spans="9:31" ht="35.1" customHeight="1">
      <c r="I720" s="320"/>
      <c r="S720" s="320"/>
      <c r="T720" s="320"/>
      <c r="U720" s="320"/>
      <c r="V720" s="320"/>
      <c r="W720" s="320"/>
      <c r="X720" s="320"/>
      <c r="Y720" s="320"/>
      <c r="Z720" s="320"/>
      <c r="AA720" s="320"/>
      <c r="AB720" s="320"/>
      <c r="AC720" s="320"/>
      <c r="AD720" s="320"/>
      <c r="AE720" s="320"/>
    </row>
    <row r="721" spans="9:31" ht="35.1" customHeight="1">
      <c r="I721" s="320"/>
      <c r="S721" s="320"/>
      <c r="T721" s="320"/>
      <c r="U721" s="320"/>
      <c r="V721" s="320"/>
      <c r="W721" s="320"/>
      <c r="X721" s="320"/>
      <c r="Y721" s="320"/>
      <c r="Z721" s="320"/>
      <c r="AA721" s="320"/>
      <c r="AB721" s="320"/>
      <c r="AC721" s="320"/>
      <c r="AD721" s="320"/>
      <c r="AE721" s="320"/>
    </row>
    <row r="722" spans="9:31" ht="35.1" customHeight="1">
      <c r="I722" s="320"/>
      <c r="S722" s="320"/>
      <c r="T722" s="320"/>
      <c r="U722" s="320"/>
      <c r="V722" s="320"/>
      <c r="W722" s="320"/>
      <c r="X722" s="320"/>
      <c r="Y722" s="320"/>
      <c r="Z722" s="320"/>
      <c r="AA722" s="320"/>
      <c r="AB722" s="320"/>
      <c r="AC722" s="320"/>
      <c r="AD722" s="320"/>
      <c r="AE722" s="320"/>
    </row>
    <row r="723" spans="9:31" ht="35.1" customHeight="1">
      <c r="I723" s="320"/>
      <c r="S723" s="320"/>
      <c r="T723" s="320"/>
      <c r="U723" s="320"/>
      <c r="V723" s="320"/>
      <c r="W723" s="320"/>
      <c r="X723" s="320"/>
      <c r="Y723" s="320"/>
      <c r="Z723" s="320"/>
      <c r="AA723" s="320"/>
      <c r="AB723" s="320"/>
      <c r="AC723" s="320"/>
      <c r="AD723" s="320"/>
      <c r="AE723" s="320"/>
    </row>
    <row r="724" spans="9:31" ht="35.1" customHeight="1">
      <c r="I724" s="320"/>
      <c r="S724" s="320"/>
      <c r="T724" s="320"/>
      <c r="U724" s="320"/>
      <c r="V724" s="320"/>
      <c r="W724" s="320"/>
      <c r="X724" s="320"/>
      <c r="Y724" s="320"/>
      <c r="Z724" s="320"/>
      <c r="AA724" s="320"/>
      <c r="AB724" s="320"/>
      <c r="AC724" s="320"/>
      <c r="AD724" s="320"/>
      <c r="AE724" s="320"/>
    </row>
    <row r="725" spans="9:31" ht="35.1" customHeight="1">
      <c r="I725" s="320"/>
      <c r="S725" s="320"/>
      <c r="T725" s="320"/>
      <c r="U725" s="320"/>
      <c r="V725" s="320"/>
      <c r="W725" s="320"/>
      <c r="X725" s="320"/>
      <c r="Y725" s="320"/>
      <c r="Z725" s="320"/>
      <c r="AA725" s="320"/>
      <c r="AB725" s="320"/>
      <c r="AC725" s="320"/>
      <c r="AD725" s="320"/>
      <c r="AE725" s="320"/>
    </row>
    <row r="726" spans="9:31" ht="35.1" customHeight="1">
      <c r="I726" s="320"/>
      <c r="S726" s="320"/>
      <c r="T726" s="320"/>
      <c r="U726" s="320"/>
      <c r="V726" s="320"/>
      <c r="W726" s="320"/>
      <c r="X726" s="320"/>
      <c r="Y726" s="320"/>
      <c r="Z726" s="320"/>
      <c r="AA726" s="320"/>
      <c r="AB726" s="320"/>
      <c r="AC726" s="320"/>
      <c r="AD726" s="320"/>
      <c r="AE726" s="320"/>
    </row>
    <row r="727" spans="9:31" ht="35.1" customHeight="1">
      <c r="I727" s="320"/>
      <c r="S727" s="320"/>
      <c r="T727" s="320"/>
      <c r="U727" s="320"/>
      <c r="V727" s="320"/>
      <c r="W727" s="320"/>
      <c r="X727" s="320"/>
      <c r="Y727" s="320"/>
      <c r="Z727" s="320"/>
      <c r="AA727" s="320"/>
      <c r="AB727" s="320"/>
      <c r="AC727" s="320"/>
      <c r="AD727" s="320"/>
      <c r="AE727" s="320"/>
    </row>
    <row r="728" spans="9:31" ht="35.1" customHeight="1">
      <c r="I728" s="320"/>
      <c r="S728" s="320"/>
      <c r="T728" s="320"/>
      <c r="U728" s="320"/>
      <c r="V728" s="320"/>
      <c r="W728" s="320"/>
      <c r="X728" s="320"/>
      <c r="Y728" s="320"/>
      <c r="Z728" s="320"/>
      <c r="AA728" s="320"/>
      <c r="AB728" s="320"/>
      <c r="AC728" s="320"/>
      <c r="AD728" s="320"/>
      <c r="AE728" s="320"/>
    </row>
    <row r="729" spans="9:31" ht="35.1" customHeight="1">
      <c r="I729" s="320"/>
      <c r="S729" s="320"/>
      <c r="T729" s="320"/>
      <c r="U729" s="320"/>
      <c r="V729" s="320"/>
      <c r="W729" s="320"/>
      <c r="X729" s="320"/>
      <c r="Y729" s="320"/>
      <c r="Z729" s="320"/>
      <c r="AA729" s="320"/>
      <c r="AB729" s="320"/>
      <c r="AC729" s="320"/>
      <c r="AD729" s="320"/>
      <c r="AE729" s="320"/>
    </row>
    <row r="730" spans="9:31" ht="35.1" customHeight="1">
      <c r="I730" s="320"/>
      <c r="S730" s="320"/>
      <c r="T730" s="320"/>
      <c r="U730" s="320"/>
      <c r="V730" s="320"/>
      <c r="W730" s="320"/>
      <c r="X730" s="320"/>
      <c r="Y730" s="320"/>
      <c r="Z730" s="320"/>
      <c r="AA730" s="320"/>
      <c r="AB730" s="320"/>
      <c r="AC730" s="320"/>
      <c r="AD730" s="320"/>
      <c r="AE730" s="320"/>
    </row>
    <row r="731" spans="9:31" ht="35.1" customHeight="1">
      <c r="I731" s="320"/>
      <c r="S731" s="320"/>
      <c r="T731" s="320"/>
      <c r="U731" s="320"/>
      <c r="V731" s="320"/>
      <c r="W731" s="320"/>
      <c r="X731" s="320"/>
      <c r="Y731" s="320"/>
      <c r="Z731" s="320"/>
      <c r="AA731" s="320"/>
      <c r="AB731" s="320"/>
      <c r="AC731" s="320"/>
      <c r="AD731" s="320"/>
      <c r="AE731" s="320"/>
    </row>
    <row r="732" spans="9:31" ht="35.1" customHeight="1">
      <c r="I732" s="320"/>
      <c r="S732" s="320"/>
      <c r="T732" s="320"/>
      <c r="U732" s="320"/>
      <c r="V732" s="320"/>
      <c r="W732" s="320"/>
      <c r="X732" s="320"/>
      <c r="Y732" s="320"/>
      <c r="Z732" s="320"/>
      <c r="AA732" s="320"/>
      <c r="AB732" s="320"/>
      <c r="AC732" s="320"/>
      <c r="AD732" s="320"/>
      <c r="AE732" s="320"/>
    </row>
    <row r="733" spans="9:31" ht="35.1" customHeight="1">
      <c r="I733" s="320"/>
      <c r="S733" s="320"/>
      <c r="T733" s="320"/>
      <c r="U733" s="320"/>
      <c r="V733" s="320"/>
      <c r="W733" s="320"/>
      <c r="X733" s="320"/>
      <c r="Y733" s="320"/>
      <c r="Z733" s="320"/>
      <c r="AA733" s="320"/>
      <c r="AB733" s="320"/>
      <c r="AC733" s="320"/>
      <c r="AD733" s="320"/>
      <c r="AE733" s="320"/>
    </row>
    <row r="734" spans="9:31" ht="35.1" customHeight="1">
      <c r="I734" s="320"/>
      <c r="S734" s="320"/>
      <c r="T734" s="320"/>
      <c r="U734" s="320"/>
      <c r="V734" s="320"/>
      <c r="W734" s="320"/>
      <c r="X734" s="320"/>
      <c r="Y734" s="320"/>
      <c r="Z734" s="320"/>
      <c r="AA734" s="320"/>
      <c r="AB734" s="320"/>
      <c r="AC734" s="320"/>
      <c r="AD734" s="320"/>
      <c r="AE734" s="320"/>
    </row>
    <row r="735" spans="9:31" ht="35.1" customHeight="1">
      <c r="I735" s="320"/>
      <c r="S735" s="320"/>
      <c r="T735" s="320"/>
      <c r="U735" s="320"/>
      <c r="V735" s="320"/>
      <c r="W735" s="320"/>
      <c r="X735" s="320"/>
      <c r="Y735" s="320"/>
      <c r="Z735" s="320"/>
      <c r="AA735" s="320"/>
      <c r="AB735" s="320"/>
      <c r="AC735" s="320"/>
      <c r="AD735" s="320"/>
      <c r="AE735" s="320"/>
    </row>
    <row r="736" spans="9:31" ht="35.1" customHeight="1">
      <c r="I736" s="320"/>
      <c r="S736" s="320"/>
      <c r="T736" s="320"/>
      <c r="U736" s="320"/>
      <c r="V736" s="320"/>
      <c r="W736" s="320"/>
      <c r="X736" s="320"/>
      <c r="Y736" s="320"/>
      <c r="Z736" s="320"/>
      <c r="AA736" s="320"/>
      <c r="AB736" s="320"/>
      <c r="AC736" s="320"/>
      <c r="AD736" s="320"/>
      <c r="AE736" s="320"/>
    </row>
    <row r="737" spans="9:31" ht="35.1" customHeight="1">
      <c r="I737" s="320"/>
      <c r="S737" s="320"/>
      <c r="T737" s="320"/>
      <c r="U737" s="320"/>
      <c r="V737" s="320"/>
      <c r="W737" s="320"/>
      <c r="X737" s="320"/>
      <c r="Y737" s="320"/>
      <c r="Z737" s="320"/>
      <c r="AA737" s="320"/>
      <c r="AB737" s="320"/>
      <c r="AC737" s="320"/>
      <c r="AD737" s="320"/>
      <c r="AE737" s="320"/>
    </row>
    <row r="738" spans="9:31" ht="35.1" customHeight="1">
      <c r="I738" s="320"/>
      <c r="S738" s="320"/>
      <c r="T738" s="320"/>
      <c r="U738" s="320"/>
      <c r="V738" s="320"/>
      <c r="W738" s="320"/>
      <c r="X738" s="320"/>
      <c r="Y738" s="320"/>
      <c r="Z738" s="320"/>
      <c r="AA738" s="320"/>
      <c r="AB738" s="320"/>
      <c r="AC738" s="320"/>
      <c r="AD738" s="320"/>
      <c r="AE738" s="320"/>
    </row>
    <row r="739" spans="9:31" ht="35.1" customHeight="1">
      <c r="I739" s="320"/>
      <c r="S739" s="320"/>
      <c r="T739" s="320"/>
      <c r="U739" s="320"/>
      <c r="V739" s="320"/>
      <c r="W739" s="320"/>
      <c r="X739" s="320"/>
      <c r="Y739" s="320"/>
      <c r="Z739" s="320"/>
      <c r="AA739" s="320"/>
      <c r="AB739" s="320"/>
      <c r="AC739" s="320"/>
      <c r="AD739" s="320"/>
      <c r="AE739" s="320"/>
    </row>
    <row r="740" spans="9:31" ht="35.1" customHeight="1">
      <c r="I740" s="320"/>
      <c r="S740" s="320"/>
      <c r="T740" s="320"/>
      <c r="U740" s="320"/>
      <c r="V740" s="320"/>
      <c r="W740" s="320"/>
      <c r="X740" s="320"/>
      <c r="Y740" s="320"/>
      <c r="Z740" s="320"/>
      <c r="AA740" s="320"/>
      <c r="AB740" s="320"/>
      <c r="AC740" s="320"/>
      <c r="AD740" s="320"/>
      <c r="AE740" s="320"/>
    </row>
    <row r="741" spans="9:31" ht="35.1" customHeight="1">
      <c r="I741" s="320"/>
      <c r="S741" s="320"/>
      <c r="T741" s="320"/>
      <c r="U741" s="320"/>
      <c r="V741" s="320"/>
      <c r="W741" s="320"/>
      <c r="X741" s="320"/>
      <c r="Y741" s="320"/>
      <c r="Z741" s="320"/>
      <c r="AA741" s="320"/>
      <c r="AB741" s="320"/>
      <c r="AC741" s="320"/>
      <c r="AD741" s="320"/>
      <c r="AE741" s="320"/>
    </row>
    <row r="742" spans="9:31" ht="35.1" customHeight="1">
      <c r="I742" s="320"/>
      <c r="S742" s="320"/>
      <c r="T742" s="320"/>
      <c r="U742" s="320"/>
      <c r="V742" s="320"/>
      <c r="W742" s="320"/>
      <c r="X742" s="320"/>
      <c r="Y742" s="320"/>
      <c r="Z742" s="320"/>
      <c r="AA742" s="320"/>
      <c r="AB742" s="320"/>
      <c r="AC742" s="320"/>
      <c r="AD742" s="320"/>
      <c r="AE742" s="320"/>
    </row>
    <row r="743" spans="9:31" ht="35.1" customHeight="1">
      <c r="I743" s="320"/>
      <c r="S743" s="320"/>
      <c r="T743" s="320"/>
      <c r="U743" s="320"/>
      <c r="V743" s="320"/>
      <c r="W743" s="320"/>
      <c r="X743" s="320"/>
      <c r="Y743" s="320"/>
      <c r="Z743" s="320"/>
      <c r="AA743" s="320"/>
      <c r="AB743" s="320"/>
      <c r="AC743" s="320"/>
      <c r="AD743" s="320"/>
      <c r="AE743" s="320"/>
    </row>
    <row r="744" spans="9:31" ht="35.1" customHeight="1">
      <c r="I744" s="320"/>
      <c r="S744" s="320"/>
      <c r="T744" s="320"/>
      <c r="U744" s="320"/>
      <c r="V744" s="320"/>
      <c r="W744" s="320"/>
      <c r="X744" s="320"/>
      <c r="Y744" s="320"/>
      <c r="Z744" s="320"/>
      <c r="AA744" s="320"/>
      <c r="AB744" s="320"/>
      <c r="AC744" s="320"/>
      <c r="AD744" s="320"/>
      <c r="AE744" s="320"/>
    </row>
    <row r="745" spans="9:31" ht="35.1" customHeight="1">
      <c r="I745" s="320"/>
      <c r="S745" s="320"/>
      <c r="T745" s="320"/>
      <c r="U745" s="320"/>
      <c r="V745" s="320"/>
      <c r="W745" s="320"/>
      <c r="X745" s="320"/>
      <c r="Y745" s="320"/>
      <c r="Z745" s="320"/>
      <c r="AA745" s="320"/>
      <c r="AB745" s="320"/>
      <c r="AC745" s="320"/>
      <c r="AD745" s="320"/>
      <c r="AE745" s="320"/>
    </row>
    <row r="746" spans="9:31" ht="35.1" customHeight="1">
      <c r="I746" s="320"/>
      <c r="S746" s="320"/>
      <c r="T746" s="320"/>
      <c r="U746" s="320"/>
      <c r="V746" s="320"/>
      <c r="W746" s="320"/>
      <c r="X746" s="320"/>
      <c r="Y746" s="320"/>
      <c r="Z746" s="320"/>
      <c r="AA746" s="320"/>
      <c r="AB746" s="320"/>
      <c r="AC746" s="320"/>
      <c r="AD746" s="320"/>
      <c r="AE746" s="320"/>
    </row>
    <row r="747" spans="9:31" ht="35.1" customHeight="1">
      <c r="I747" s="320"/>
      <c r="S747" s="320"/>
      <c r="T747" s="320"/>
      <c r="U747" s="320"/>
      <c r="V747" s="320"/>
      <c r="W747" s="320"/>
      <c r="X747" s="320"/>
      <c r="Y747" s="320"/>
      <c r="Z747" s="320"/>
      <c r="AA747" s="320"/>
      <c r="AB747" s="320"/>
      <c r="AC747" s="320"/>
      <c r="AD747" s="320"/>
      <c r="AE747" s="320"/>
    </row>
    <row r="748" spans="9:31" ht="35.1" customHeight="1">
      <c r="I748" s="320"/>
      <c r="S748" s="320"/>
      <c r="T748" s="320"/>
      <c r="U748" s="320"/>
      <c r="V748" s="320"/>
      <c r="W748" s="320"/>
      <c r="X748" s="320"/>
      <c r="Y748" s="320"/>
      <c r="Z748" s="320"/>
      <c r="AA748" s="320"/>
      <c r="AB748" s="320"/>
      <c r="AC748" s="320"/>
      <c r="AD748" s="320"/>
      <c r="AE748" s="320"/>
    </row>
    <row r="749" spans="9:31" ht="35.1" customHeight="1">
      <c r="I749" s="320"/>
      <c r="S749" s="320"/>
      <c r="T749" s="320"/>
      <c r="U749" s="320"/>
      <c r="V749" s="320"/>
      <c r="W749" s="320"/>
      <c r="X749" s="320"/>
      <c r="Y749" s="320"/>
      <c r="Z749" s="320"/>
      <c r="AA749" s="320"/>
      <c r="AB749" s="320"/>
      <c r="AC749" s="320"/>
      <c r="AD749" s="320"/>
      <c r="AE749" s="320"/>
    </row>
    <row r="750" spans="9:31" ht="35.1" customHeight="1">
      <c r="I750" s="320"/>
      <c r="S750" s="320"/>
      <c r="T750" s="320"/>
      <c r="U750" s="320"/>
      <c r="V750" s="320"/>
      <c r="W750" s="320"/>
      <c r="X750" s="320"/>
      <c r="Y750" s="320"/>
      <c r="Z750" s="320"/>
      <c r="AA750" s="320"/>
      <c r="AB750" s="320"/>
      <c r="AC750" s="320"/>
      <c r="AD750" s="320"/>
      <c r="AE750" s="320"/>
    </row>
    <row r="751" spans="9:31" ht="35.1" customHeight="1">
      <c r="I751" s="320"/>
      <c r="S751" s="320"/>
      <c r="T751" s="320"/>
      <c r="U751" s="320"/>
      <c r="V751" s="320"/>
      <c r="W751" s="320"/>
      <c r="X751" s="320"/>
      <c r="Y751" s="320"/>
      <c r="Z751" s="320"/>
      <c r="AA751" s="320"/>
      <c r="AB751" s="320"/>
      <c r="AC751" s="320"/>
      <c r="AD751" s="320"/>
      <c r="AE751" s="320"/>
    </row>
    <row r="752" spans="9:31" ht="35.1" customHeight="1">
      <c r="I752" s="320"/>
      <c r="S752" s="320"/>
      <c r="T752" s="320"/>
      <c r="U752" s="320"/>
      <c r="V752" s="320"/>
      <c r="W752" s="320"/>
      <c r="X752" s="320"/>
      <c r="Y752" s="320"/>
      <c r="Z752" s="320"/>
      <c r="AA752" s="320"/>
      <c r="AB752" s="320"/>
      <c r="AC752" s="320"/>
      <c r="AD752" s="320"/>
      <c r="AE752" s="320"/>
    </row>
    <row r="753" spans="9:31" ht="35.1" customHeight="1">
      <c r="I753" s="320"/>
      <c r="S753" s="320"/>
      <c r="T753" s="320"/>
      <c r="U753" s="320"/>
      <c r="V753" s="320"/>
      <c r="W753" s="320"/>
      <c r="X753" s="320"/>
      <c r="Y753" s="320"/>
      <c r="Z753" s="320"/>
      <c r="AA753" s="320"/>
      <c r="AB753" s="320"/>
      <c r="AC753" s="320"/>
      <c r="AD753" s="320"/>
      <c r="AE753" s="320"/>
    </row>
    <row r="754" spans="9:31" ht="35.1" customHeight="1">
      <c r="I754" s="320"/>
      <c r="S754" s="320"/>
      <c r="T754" s="320"/>
      <c r="U754" s="320"/>
      <c r="V754" s="320"/>
      <c r="W754" s="320"/>
      <c r="X754" s="320"/>
      <c r="Y754" s="320"/>
      <c r="Z754" s="320"/>
      <c r="AA754" s="320"/>
      <c r="AB754" s="320"/>
      <c r="AC754" s="320"/>
      <c r="AD754" s="320"/>
      <c r="AE754" s="320"/>
    </row>
    <row r="755" spans="9:31" ht="35.1" customHeight="1">
      <c r="I755" s="320"/>
      <c r="S755" s="320"/>
      <c r="T755" s="320"/>
      <c r="U755" s="320"/>
      <c r="V755" s="320"/>
      <c r="W755" s="320"/>
      <c r="X755" s="320"/>
      <c r="Y755" s="320"/>
      <c r="Z755" s="320"/>
      <c r="AA755" s="320"/>
      <c r="AB755" s="320"/>
      <c r="AC755" s="320"/>
      <c r="AD755" s="320"/>
      <c r="AE755" s="320"/>
    </row>
    <row r="756" spans="9:31" ht="35.1" customHeight="1">
      <c r="I756" s="320"/>
      <c r="S756" s="320"/>
      <c r="T756" s="320"/>
      <c r="U756" s="320"/>
      <c r="V756" s="320"/>
      <c r="W756" s="320"/>
      <c r="X756" s="320"/>
      <c r="Y756" s="320"/>
      <c r="Z756" s="320"/>
      <c r="AA756" s="320"/>
      <c r="AB756" s="320"/>
      <c r="AC756" s="320"/>
      <c r="AD756" s="320"/>
      <c r="AE756" s="320"/>
    </row>
    <row r="757" spans="9:31" ht="35.1" customHeight="1">
      <c r="I757" s="320"/>
      <c r="S757" s="320"/>
      <c r="T757" s="320"/>
      <c r="U757" s="320"/>
      <c r="V757" s="320"/>
      <c r="W757" s="320"/>
      <c r="X757" s="320"/>
      <c r="Y757" s="320"/>
      <c r="Z757" s="320"/>
      <c r="AA757" s="320"/>
      <c r="AB757" s="320"/>
      <c r="AC757" s="320"/>
      <c r="AD757" s="320"/>
      <c r="AE757" s="320"/>
    </row>
    <row r="758" spans="9:31" ht="35.1" customHeight="1">
      <c r="I758" s="320"/>
      <c r="S758" s="320"/>
      <c r="T758" s="320"/>
      <c r="U758" s="320"/>
      <c r="V758" s="320"/>
      <c r="W758" s="320"/>
      <c r="X758" s="320"/>
      <c r="Y758" s="320"/>
      <c r="Z758" s="320"/>
      <c r="AA758" s="320"/>
      <c r="AB758" s="320"/>
      <c r="AC758" s="320"/>
      <c r="AD758" s="320"/>
      <c r="AE758" s="320"/>
    </row>
    <row r="759" spans="9:31" ht="35.1" customHeight="1">
      <c r="I759" s="320"/>
      <c r="S759" s="320"/>
      <c r="T759" s="320"/>
      <c r="U759" s="320"/>
      <c r="V759" s="320"/>
      <c r="W759" s="320"/>
      <c r="X759" s="320"/>
      <c r="Y759" s="320"/>
      <c r="Z759" s="320"/>
      <c r="AA759" s="320"/>
      <c r="AB759" s="320"/>
      <c r="AC759" s="320"/>
      <c r="AD759" s="320"/>
      <c r="AE759" s="320"/>
    </row>
    <row r="760" spans="9:31" ht="35.1" customHeight="1">
      <c r="I760" s="320"/>
      <c r="S760" s="320"/>
      <c r="T760" s="320"/>
      <c r="U760" s="320"/>
      <c r="V760" s="320"/>
      <c r="W760" s="320"/>
      <c r="X760" s="320"/>
      <c r="Y760" s="320"/>
      <c r="Z760" s="320"/>
      <c r="AA760" s="320"/>
      <c r="AB760" s="320"/>
      <c r="AC760" s="320"/>
      <c r="AD760" s="320"/>
      <c r="AE760" s="320"/>
    </row>
    <row r="761" spans="9:31" ht="35.1" customHeight="1">
      <c r="I761" s="320"/>
      <c r="S761" s="320"/>
      <c r="T761" s="320"/>
      <c r="U761" s="320"/>
      <c r="V761" s="320"/>
      <c r="W761" s="320"/>
      <c r="X761" s="320"/>
      <c r="Y761" s="320"/>
      <c r="Z761" s="320"/>
      <c r="AA761" s="320"/>
      <c r="AB761" s="320"/>
      <c r="AC761" s="320"/>
      <c r="AD761" s="320"/>
      <c r="AE761" s="320"/>
    </row>
    <row r="762" spans="9:31" ht="35.1" customHeight="1">
      <c r="I762" s="320"/>
      <c r="S762" s="320"/>
      <c r="T762" s="320"/>
      <c r="U762" s="320"/>
      <c r="V762" s="320"/>
      <c r="W762" s="320"/>
      <c r="X762" s="320"/>
      <c r="Y762" s="320"/>
      <c r="Z762" s="320"/>
      <c r="AA762" s="320"/>
      <c r="AB762" s="320"/>
      <c r="AC762" s="320"/>
      <c r="AD762" s="320"/>
      <c r="AE762" s="320"/>
    </row>
    <row r="763" spans="9:31" ht="35.1" customHeight="1">
      <c r="I763" s="320"/>
      <c r="S763" s="320"/>
      <c r="T763" s="320"/>
      <c r="U763" s="320"/>
      <c r="V763" s="320"/>
      <c r="W763" s="320"/>
      <c r="X763" s="320"/>
      <c r="Y763" s="320"/>
      <c r="Z763" s="320"/>
      <c r="AA763" s="320"/>
      <c r="AB763" s="320"/>
      <c r="AC763" s="320"/>
      <c r="AD763" s="320"/>
      <c r="AE763" s="320"/>
    </row>
    <row r="764" spans="9:31" ht="35.1" customHeight="1">
      <c r="I764" s="320"/>
      <c r="S764" s="320"/>
      <c r="T764" s="320"/>
      <c r="U764" s="320"/>
      <c r="V764" s="320"/>
      <c r="W764" s="320"/>
      <c r="X764" s="320"/>
      <c r="Y764" s="320"/>
      <c r="Z764" s="320"/>
      <c r="AA764" s="320"/>
      <c r="AB764" s="320"/>
      <c r="AC764" s="320"/>
      <c r="AD764" s="320"/>
      <c r="AE764" s="320"/>
    </row>
    <row r="765" spans="9:31" ht="35.1" customHeight="1">
      <c r="I765" s="320"/>
      <c r="S765" s="320"/>
      <c r="T765" s="320"/>
      <c r="U765" s="320"/>
      <c r="V765" s="320"/>
      <c r="W765" s="320"/>
      <c r="X765" s="320"/>
      <c r="Y765" s="320"/>
      <c r="Z765" s="320"/>
      <c r="AA765" s="320"/>
      <c r="AB765" s="320"/>
      <c r="AC765" s="320"/>
      <c r="AD765" s="320"/>
      <c r="AE765" s="320"/>
    </row>
    <row r="766" spans="9:31" ht="35.1" customHeight="1">
      <c r="I766" s="320"/>
      <c r="S766" s="320"/>
      <c r="T766" s="320"/>
      <c r="U766" s="320"/>
      <c r="V766" s="320"/>
      <c r="W766" s="320"/>
      <c r="X766" s="320"/>
      <c r="Y766" s="320"/>
      <c r="Z766" s="320"/>
      <c r="AA766" s="320"/>
      <c r="AB766" s="320"/>
      <c r="AC766" s="320"/>
      <c r="AD766" s="320"/>
      <c r="AE766" s="320"/>
    </row>
    <row r="767" spans="9:31" ht="35.1" customHeight="1">
      <c r="I767" s="320"/>
      <c r="S767" s="320"/>
      <c r="T767" s="320"/>
      <c r="U767" s="320"/>
      <c r="V767" s="320"/>
      <c r="W767" s="320"/>
      <c r="X767" s="320"/>
      <c r="Y767" s="320"/>
      <c r="Z767" s="320"/>
      <c r="AA767" s="320"/>
      <c r="AB767" s="320"/>
      <c r="AC767" s="320"/>
      <c r="AD767" s="320"/>
      <c r="AE767" s="320"/>
    </row>
    <row r="768" spans="9:31" ht="35.1" customHeight="1">
      <c r="I768" s="320"/>
      <c r="S768" s="320"/>
      <c r="T768" s="320"/>
      <c r="U768" s="320"/>
      <c r="V768" s="320"/>
      <c r="W768" s="320"/>
      <c r="X768" s="320"/>
      <c r="Y768" s="320"/>
      <c r="Z768" s="320"/>
      <c r="AA768" s="320"/>
      <c r="AB768" s="320"/>
      <c r="AC768" s="320"/>
      <c r="AD768" s="320"/>
      <c r="AE768" s="320"/>
    </row>
    <row r="769" spans="9:31" ht="35.1" customHeight="1">
      <c r="I769" s="320"/>
      <c r="S769" s="320"/>
      <c r="T769" s="320"/>
      <c r="U769" s="320"/>
      <c r="V769" s="320"/>
      <c r="W769" s="320"/>
      <c r="X769" s="320"/>
      <c r="Y769" s="320"/>
      <c r="Z769" s="320"/>
      <c r="AA769" s="320"/>
      <c r="AB769" s="320"/>
      <c r="AC769" s="320"/>
      <c r="AD769" s="320"/>
      <c r="AE769" s="320"/>
    </row>
    <row r="770" spans="9:31" ht="35.1" customHeight="1">
      <c r="I770" s="320"/>
      <c r="S770" s="320"/>
      <c r="T770" s="320"/>
      <c r="U770" s="320"/>
      <c r="V770" s="320"/>
      <c r="W770" s="320"/>
      <c r="X770" s="320"/>
      <c r="Y770" s="320"/>
      <c r="Z770" s="320"/>
      <c r="AA770" s="320"/>
      <c r="AB770" s="320"/>
      <c r="AC770" s="320"/>
      <c r="AD770" s="320"/>
      <c r="AE770" s="320"/>
    </row>
    <row r="771" spans="9:31" ht="35.1" customHeight="1">
      <c r="I771" s="320"/>
      <c r="S771" s="320"/>
      <c r="T771" s="320"/>
      <c r="U771" s="320"/>
      <c r="V771" s="320"/>
      <c r="W771" s="320"/>
      <c r="X771" s="320"/>
      <c r="Y771" s="320"/>
      <c r="Z771" s="320"/>
      <c r="AA771" s="320"/>
      <c r="AB771" s="320"/>
      <c r="AC771" s="320"/>
      <c r="AD771" s="320"/>
      <c r="AE771" s="320"/>
    </row>
    <row r="772" spans="9:31" ht="35.1" customHeight="1">
      <c r="I772" s="320"/>
      <c r="S772" s="320"/>
      <c r="T772" s="320"/>
      <c r="U772" s="320"/>
      <c r="V772" s="320"/>
      <c r="W772" s="320"/>
      <c r="X772" s="320"/>
      <c r="Y772" s="320"/>
      <c r="Z772" s="320"/>
      <c r="AA772" s="320"/>
      <c r="AB772" s="320"/>
      <c r="AC772" s="320"/>
      <c r="AD772" s="320"/>
      <c r="AE772" s="320"/>
    </row>
    <row r="773" spans="9:31" ht="35.1" customHeight="1">
      <c r="I773" s="320"/>
      <c r="S773" s="320"/>
      <c r="T773" s="320"/>
      <c r="U773" s="320"/>
      <c r="V773" s="320"/>
      <c r="W773" s="320"/>
      <c r="X773" s="320"/>
      <c r="Y773" s="320"/>
      <c r="Z773" s="320"/>
      <c r="AA773" s="320"/>
      <c r="AB773" s="320"/>
      <c r="AC773" s="320"/>
      <c r="AD773" s="320"/>
      <c r="AE773" s="320"/>
    </row>
    <row r="774" spans="9:31" ht="35.1" customHeight="1">
      <c r="I774" s="320"/>
      <c r="S774" s="320"/>
      <c r="T774" s="320"/>
      <c r="U774" s="320"/>
      <c r="V774" s="320"/>
      <c r="W774" s="320"/>
      <c r="X774" s="320"/>
      <c r="Y774" s="320"/>
      <c r="Z774" s="320"/>
      <c r="AA774" s="320"/>
      <c r="AB774" s="320"/>
      <c r="AC774" s="320"/>
      <c r="AD774" s="320"/>
      <c r="AE774" s="320"/>
    </row>
    <row r="775" spans="9:31" ht="35.1" customHeight="1">
      <c r="I775" s="320"/>
      <c r="S775" s="320"/>
      <c r="T775" s="320"/>
      <c r="U775" s="320"/>
      <c r="V775" s="320"/>
      <c r="W775" s="320"/>
      <c r="X775" s="320"/>
      <c r="Y775" s="320"/>
      <c r="Z775" s="320"/>
      <c r="AA775" s="320"/>
      <c r="AB775" s="320"/>
      <c r="AC775" s="320"/>
      <c r="AD775" s="320"/>
      <c r="AE775" s="320"/>
    </row>
    <row r="776" spans="9:31" ht="35.1" customHeight="1">
      <c r="I776" s="320"/>
      <c r="S776" s="320"/>
      <c r="T776" s="320"/>
      <c r="U776" s="320"/>
      <c r="V776" s="320"/>
      <c r="W776" s="320"/>
      <c r="X776" s="320"/>
      <c r="Y776" s="320"/>
      <c r="Z776" s="320"/>
      <c r="AA776" s="320"/>
      <c r="AB776" s="320"/>
      <c r="AC776" s="320"/>
      <c r="AD776" s="320"/>
      <c r="AE776" s="320"/>
    </row>
    <row r="777" spans="9:31" ht="35.1" customHeight="1">
      <c r="I777" s="320"/>
      <c r="S777" s="320"/>
      <c r="T777" s="320"/>
      <c r="U777" s="320"/>
      <c r="V777" s="320"/>
      <c r="W777" s="320"/>
      <c r="X777" s="320"/>
      <c r="Y777" s="320"/>
      <c r="Z777" s="320"/>
      <c r="AA777" s="320"/>
      <c r="AB777" s="320"/>
      <c r="AC777" s="320"/>
      <c r="AD777" s="320"/>
      <c r="AE777" s="320"/>
    </row>
    <row r="778" spans="9:31" ht="35.1" customHeight="1">
      <c r="I778" s="320"/>
      <c r="S778" s="320"/>
      <c r="T778" s="320"/>
      <c r="U778" s="320"/>
      <c r="V778" s="320"/>
      <c r="W778" s="320"/>
      <c r="X778" s="320"/>
      <c r="Y778" s="320"/>
      <c r="Z778" s="320"/>
      <c r="AA778" s="320"/>
      <c r="AB778" s="320"/>
      <c r="AC778" s="320"/>
      <c r="AD778" s="320"/>
      <c r="AE778" s="320"/>
    </row>
    <row r="779" spans="9:31" ht="35.1" customHeight="1">
      <c r="I779" s="320"/>
      <c r="S779" s="320"/>
      <c r="T779" s="320"/>
      <c r="U779" s="320"/>
      <c r="V779" s="320"/>
      <c r="W779" s="320"/>
      <c r="X779" s="320"/>
      <c r="Y779" s="320"/>
      <c r="Z779" s="320"/>
      <c r="AA779" s="320"/>
      <c r="AB779" s="320"/>
      <c r="AC779" s="320"/>
      <c r="AD779" s="320"/>
      <c r="AE779" s="320"/>
    </row>
    <row r="780" spans="9:31" ht="35.1" customHeight="1">
      <c r="I780" s="320"/>
      <c r="S780" s="320"/>
      <c r="T780" s="320"/>
      <c r="U780" s="320"/>
      <c r="V780" s="320"/>
      <c r="W780" s="320"/>
      <c r="X780" s="320"/>
      <c r="Y780" s="320"/>
      <c r="Z780" s="320"/>
      <c r="AA780" s="320"/>
      <c r="AB780" s="320"/>
      <c r="AC780" s="320"/>
      <c r="AD780" s="320"/>
      <c r="AE780" s="320"/>
    </row>
    <row r="781" spans="9:31" ht="35.1" customHeight="1">
      <c r="I781" s="320"/>
      <c r="S781" s="320"/>
      <c r="T781" s="320"/>
      <c r="U781" s="320"/>
      <c r="V781" s="320"/>
      <c r="W781" s="320"/>
      <c r="X781" s="320"/>
      <c r="Y781" s="320"/>
      <c r="Z781" s="320"/>
      <c r="AA781" s="320"/>
      <c r="AB781" s="320"/>
      <c r="AC781" s="320"/>
      <c r="AD781" s="320"/>
      <c r="AE781" s="320"/>
    </row>
    <row r="782" spans="9:31" ht="35.1" customHeight="1">
      <c r="I782" s="320"/>
      <c r="S782" s="320"/>
      <c r="T782" s="320"/>
      <c r="U782" s="320"/>
      <c r="V782" s="320"/>
      <c r="W782" s="320"/>
      <c r="X782" s="320"/>
      <c r="Y782" s="320"/>
      <c r="Z782" s="320"/>
      <c r="AA782" s="320"/>
      <c r="AB782" s="320"/>
      <c r="AC782" s="320"/>
      <c r="AD782" s="320"/>
      <c r="AE782" s="320"/>
    </row>
    <row r="783" spans="9:31" ht="35.1" customHeight="1">
      <c r="I783" s="320"/>
      <c r="S783" s="320"/>
      <c r="T783" s="320"/>
      <c r="U783" s="320"/>
      <c r="V783" s="320"/>
      <c r="W783" s="320"/>
      <c r="X783" s="320"/>
      <c r="Y783" s="320"/>
      <c r="Z783" s="320"/>
      <c r="AA783" s="320"/>
      <c r="AB783" s="320"/>
      <c r="AC783" s="320"/>
      <c r="AD783" s="320"/>
      <c r="AE783" s="320"/>
    </row>
    <row r="784" spans="9:31" ht="35.1" customHeight="1">
      <c r="I784" s="320"/>
      <c r="S784" s="320"/>
      <c r="T784" s="320"/>
      <c r="U784" s="320"/>
      <c r="V784" s="320"/>
      <c r="W784" s="320"/>
      <c r="X784" s="320"/>
      <c r="Y784" s="320"/>
      <c r="Z784" s="320"/>
      <c r="AA784" s="320"/>
      <c r="AB784" s="320"/>
      <c r="AC784" s="320"/>
      <c r="AD784" s="320"/>
      <c r="AE784" s="320"/>
    </row>
    <row r="785" spans="9:31" ht="35.1" customHeight="1">
      <c r="I785" s="320"/>
      <c r="S785" s="320"/>
      <c r="T785" s="320"/>
      <c r="U785" s="320"/>
      <c r="V785" s="320"/>
      <c r="W785" s="320"/>
      <c r="X785" s="320"/>
      <c r="Y785" s="320"/>
      <c r="Z785" s="320"/>
      <c r="AA785" s="320"/>
      <c r="AB785" s="320"/>
      <c r="AC785" s="320"/>
      <c r="AD785" s="320"/>
      <c r="AE785" s="320"/>
    </row>
    <row r="786" spans="9:31" ht="35.1" customHeight="1">
      <c r="I786" s="320"/>
      <c r="S786" s="320"/>
      <c r="T786" s="320"/>
      <c r="U786" s="320"/>
      <c r="V786" s="320"/>
      <c r="W786" s="320"/>
      <c r="X786" s="320"/>
      <c r="Y786" s="320"/>
      <c r="Z786" s="320"/>
      <c r="AA786" s="320"/>
      <c r="AB786" s="320"/>
      <c r="AC786" s="320"/>
      <c r="AD786" s="320"/>
      <c r="AE786" s="320"/>
    </row>
    <row r="787" spans="9:31" ht="35.1" customHeight="1">
      <c r="I787" s="320"/>
      <c r="S787" s="320"/>
      <c r="T787" s="320"/>
      <c r="U787" s="320"/>
      <c r="V787" s="320"/>
      <c r="W787" s="320"/>
      <c r="X787" s="320"/>
      <c r="Y787" s="320"/>
      <c r="Z787" s="320"/>
      <c r="AA787" s="320"/>
      <c r="AB787" s="320"/>
      <c r="AC787" s="320"/>
      <c r="AD787" s="320"/>
      <c r="AE787" s="320"/>
    </row>
    <row r="788" spans="9:31" ht="35.1" customHeight="1">
      <c r="I788" s="320"/>
      <c r="S788" s="320"/>
      <c r="T788" s="320"/>
      <c r="U788" s="320"/>
      <c r="V788" s="320"/>
      <c r="W788" s="320"/>
      <c r="X788" s="320"/>
      <c r="Y788" s="320"/>
      <c r="Z788" s="320"/>
      <c r="AA788" s="320"/>
      <c r="AB788" s="320"/>
      <c r="AC788" s="320"/>
      <c r="AD788" s="320"/>
      <c r="AE788" s="320"/>
    </row>
    <row r="789" spans="9:31" ht="35.1" customHeight="1">
      <c r="I789" s="320"/>
      <c r="S789" s="320"/>
      <c r="T789" s="320"/>
      <c r="U789" s="320"/>
      <c r="V789" s="320"/>
      <c r="W789" s="320"/>
      <c r="X789" s="320"/>
      <c r="Y789" s="320"/>
      <c r="Z789" s="320"/>
      <c r="AA789" s="320"/>
      <c r="AB789" s="320"/>
      <c r="AC789" s="320"/>
      <c r="AD789" s="320"/>
      <c r="AE789" s="320"/>
    </row>
    <row r="790" spans="9:31" ht="35.1" customHeight="1">
      <c r="I790" s="320"/>
      <c r="S790" s="320"/>
      <c r="T790" s="320"/>
      <c r="U790" s="320"/>
      <c r="V790" s="320"/>
      <c r="W790" s="320"/>
      <c r="X790" s="320"/>
      <c r="Y790" s="320"/>
      <c r="Z790" s="320"/>
      <c r="AA790" s="320"/>
      <c r="AB790" s="320"/>
      <c r="AC790" s="320"/>
      <c r="AD790" s="320"/>
      <c r="AE790" s="320"/>
    </row>
    <row r="791" spans="9:31" ht="35.1" customHeight="1">
      <c r="I791" s="320"/>
      <c r="S791" s="320"/>
      <c r="T791" s="320"/>
      <c r="U791" s="320"/>
      <c r="V791" s="320"/>
      <c r="W791" s="320"/>
      <c r="X791" s="320"/>
      <c r="Y791" s="320"/>
      <c r="Z791" s="320"/>
      <c r="AA791" s="320"/>
      <c r="AB791" s="320"/>
      <c r="AC791" s="320"/>
      <c r="AD791" s="320"/>
      <c r="AE791" s="320"/>
    </row>
    <row r="792" spans="9:31" ht="35.1" customHeight="1">
      <c r="I792" s="320"/>
      <c r="S792" s="320"/>
      <c r="T792" s="320"/>
      <c r="U792" s="320"/>
      <c r="V792" s="320"/>
      <c r="W792" s="320"/>
      <c r="X792" s="320"/>
      <c r="Y792" s="320"/>
      <c r="Z792" s="320"/>
      <c r="AA792" s="320"/>
      <c r="AB792" s="320"/>
      <c r="AC792" s="320"/>
      <c r="AD792" s="320"/>
      <c r="AE792" s="320"/>
    </row>
    <row r="793" spans="9:31" ht="35.1" customHeight="1">
      <c r="I793" s="320"/>
      <c r="S793" s="320"/>
      <c r="T793" s="320"/>
      <c r="U793" s="320"/>
      <c r="V793" s="320"/>
      <c r="W793" s="320"/>
      <c r="X793" s="320"/>
      <c r="Y793" s="320"/>
      <c r="Z793" s="320"/>
      <c r="AA793" s="320"/>
      <c r="AB793" s="320"/>
      <c r="AC793" s="320"/>
      <c r="AD793" s="320"/>
      <c r="AE793" s="320"/>
    </row>
    <row r="794" spans="9:31" ht="35.1" customHeight="1">
      <c r="I794" s="320"/>
      <c r="S794" s="320"/>
      <c r="T794" s="320"/>
      <c r="U794" s="320"/>
      <c r="V794" s="320"/>
      <c r="W794" s="320"/>
      <c r="X794" s="320"/>
      <c r="Y794" s="320"/>
      <c r="Z794" s="320"/>
      <c r="AA794" s="320"/>
      <c r="AB794" s="320"/>
      <c r="AC794" s="320"/>
      <c r="AD794" s="320"/>
      <c r="AE794" s="320"/>
    </row>
    <row r="795" spans="9:31" ht="35.1" customHeight="1">
      <c r="I795" s="320"/>
      <c r="S795" s="320"/>
      <c r="T795" s="320"/>
      <c r="U795" s="320"/>
      <c r="V795" s="320"/>
      <c r="W795" s="320"/>
      <c r="X795" s="320"/>
      <c r="Y795" s="320"/>
      <c r="Z795" s="320"/>
      <c r="AA795" s="320"/>
      <c r="AB795" s="320"/>
      <c r="AC795" s="320"/>
      <c r="AD795" s="320"/>
      <c r="AE795" s="320"/>
    </row>
    <row r="796" spans="9:31" ht="35.1" customHeight="1">
      <c r="I796" s="320"/>
      <c r="S796" s="320"/>
      <c r="T796" s="320"/>
      <c r="U796" s="320"/>
      <c r="V796" s="320"/>
      <c r="W796" s="320"/>
      <c r="X796" s="320"/>
      <c r="Y796" s="320"/>
      <c r="Z796" s="320"/>
      <c r="AA796" s="320"/>
      <c r="AB796" s="320"/>
      <c r="AC796" s="320"/>
      <c r="AD796" s="320"/>
      <c r="AE796" s="320"/>
    </row>
    <row r="797" spans="9:31" ht="35.1" customHeight="1">
      <c r="I797" s="320"/>
      <c r="S797" s="320"/>
      <c r="T797" s="320"/>
      <c r="U797" s="320"/>
      <c r="V797" s="320"/>
      <c r="W797" s="320"/>
      <c r="X797" s="320"/>
      <c r="Y797" s="320"/>
      <c r="Z797" s="320"/>
      <c r="AA797" s="320"/>
      <c r="AB797" s="320"/>
      <c r="AC797" s="320"/>
      <c r="AD797" s="320"/>
      <c r="AE797" s="320"/>
    </row>
    <row r="798" spans="9:31" ht="35.1" customHeight="1">
      <c r="I798" s="320"/>
      <c r="S798" s="320"/>
      <c r="T798" s="320"/>
      <c r="U798" s="320"/>
      <c r="V798" s="320"/>
      <c r="W798" s="320"/>
      <c r="X798" s="320"/>
      <c r="Y798" s="320"/>
      <c r="Z798" s="320"/>
      <c r="AA798" s="320"/>
      <c r="AB798" s="320"/>
      <c r="AC798" s="320"/>
      <c r="AD798" s="320"/>
      <c r="AE798" s="320"/>
    </row>
    <row r="799" spans="9:31" ht="35.1" customHeight="1">
      <c r="I799" s="320"/>
      <c r="S799" s="320"/>
      <c r="T799" s="320"/>
      <c r="U799" s="320"/>
      <c r="V799" s="320"/>
      <c r="W799" s="320"/>
      <c r="X799" s="320"/>
      <c r="Y799" s="320"/>
      <c r="Z799" s="320"/>
      <c r="AA799" s="320"/>
      <c r="AB799" s="320"/>
      <c r="AC799" s="320"/>
      <c r="AD799" s="320"/>
      <c r="AE799" s="320"/>
    </row>
    <row r="800" spans="9:31" ht="35.1" customHeight="1">
      <c r="I800" s="320"/>
      <c r="S800" s="320"/>
      <c r="T800" s="320"/>
      <c r="U800" s="320"/>
      <c r="V800" s="320"/>
      <c r="W800" s="320"/>
      <c r="X800" s="320"/>
      <c r="Y800" s="320"/>
      <c r="Z800" s="320"/>
      <c r="AA800" s="320"/>
      <c r="AB800" s="320"/>
      <c r="AC800" s="320"/>
      <c r="AD800" s="320"/>
      <c r="AE800" s="320"/>
    </row>
    <row r="801" spans="9:31" ht="35.1" customHeight="1">
      <c r="I801" s="320"/>
      <c r="S801" s="320"/>
      <c r="T801" s="320"/>
      <c r="U801" s="320"/>
      <c r="V801" s="320"/>
      <c r="W801" s="320"/>
      <c r="X801" s="320"/>
      <c r="Y801" s="320"/>
      <c r="Z801" s="320"/>
      <c r="AA801" s="320"/>
      <c r="AB801" s="320"/>
      <c r="AC801" s="320"/>
      <c r="AD801" s="320"/>
      <c r="AE801" s="320"/>
    </row>
    <row r="802" spans="9:31" ht="35.1" customHeight="1">
      <c r="I802" s="320"/>
      <c r="S802" s="320"/>
      <c r="T802" s="320"/>
      <c r="U802" s="320"/>
      <c r="V802" s="320"/>
      <c r="W802" s="320"/>
      <c r="X802" s="320"/>
      <c r="Y802" s="320"/>
      <c r="Z802" s="320"/>
      <c r="AA802" s="320"/>
      <c r="AB802" s="320"/>
      <c r="AC802" s="320"/>
      <c r="AD802" s="320"/>
      <c r="AE802" s="320"/>
    </row>
    <row r="803" spans="9:31" ht="35.1" customHeight="1">
      <c r="I803" s="320"/>
      <c r="S803" s="320"/>
      <c r="T803" s="320"/>
      <c r="U803" s="320"/>
      <c r="V803" s="320"/>
      <c r="W803" s="320"/>
      <c r="X803" s="320"/>
      <c r="Y803" s="320"/>
      <c r="Z803" s="320"/>
      <c r="AA803" s="320"/>
      <c r="AB803" s="320"/>
      <c r="AC803" s="320"/>
      <c r="AD803" s="320"/>
      <c r="AE803" s="320"/>
    </row>
    <row r="804" spans="9:31" ht="35.1" customHeight="1">
      <c r="I804" s="320"/>
      <c r="S804" s="320"/>
      <c r="T804" s="320"/>
      <c r="U804" s="320"/>
      <c r="V804" s="320"/>
      <c r="W804" s="320"/>
      <c r="X804" s="320"/>
      <c r="Y804" s="320"/>
      <c r="Z804" s="320"/>
      <c r="AA804" s="320"/>
      <c r="AB804" s="320"/>
      <c r="AC804" s="320"/>
      <c r="AD804" s="320"/>
      <c r="AE804" s="320"/>
    </row>
    <row r="805" spans="9:31" ht="35.1" customHeight="1">
      <c r="I805" s="320"/>
      <c r="S805" s="320"/>
      <c r="T805" s="320"/>
      <c r="U805" s="320"/>
      <c r="V805" s="320"/>
      <c r="W805" s="320"/>
      <c r="X805" s="320"/>
      <c r="Y805" s="320"/>
      <c r="Z805" s="320"/>
      <c r="AA805" s="320"/>
      <c r="AB805" s="320"/>
      <c r="AC805" s="320"/>
      <c r="AD805" s="320"/>
      <c r="AE805" s="320"/>
    </row>
    <row r="806" spans="9:31" ht="35.1" customHeight="1">
      <c r="I806" s="320"/>
      <c r="S806" s="320"/>
      <c r="T806" s="320"/>
      <c r="U806" s="320"/>
      <c r="V806" s="320"/>
      <c r="W806" s="320"/>
      <c r="X806" s="320"/>
      <c r="Y806" s="320"/>
      <c r="Z806" s="320"/>
      <c r="AA806" s="320"/>
      <c r="AB806" s="320"/>
      <c r="AC806" s="320"/>
      <c r="AD806" s="320"/>
      <c r="AE806" s="320"/>
    </row>
    <row r="807" spans="9:31" ht="35.1" customHeight="1">
      <c r="I807" s="320"/>
      <c r="S807" s="320"/>
      <c r="T807" s="320"/>
      <c r="U807" s="320"/>
      <c r="V807" s="320"/>
      <c r="W807" s="320"/>
      <c r="X807" s="320"/>
      <c r="Y807" s="320"/>
      <c r="Z807" s="320"/>
      <c r="AA807" s="320"/>
      <c r="AB807" s="320"/>
      <c r="AC807" s="320"/>
      <c r="AD807" s="320"/>
      <c r="AE807" s="320"/>
    </row>
    <row r="808" spans="9:31" ht="35.1" customHeight="1">
      <c r="I808" s="320"/>
      <c r="S808" s="320"/>
      <c r="T808" s="320"/>
      <c r="U808" s="320"/>
      <c r="V808" s="320"/>
      <c r="W808" s="320"/>
      <c r="X808" s="320"/>
      <c r="Y808" s="320"/>
      <c r="Z808" s="320"/>
      <c r="AA808" s="320"/>
      <c r="AB808" s="320"/>
      <c r="AC808" s="320"/>
      <c r="AD808" s="320"/>
      <c r="AE808" s="320"/>
    </row>
    <row r="809" spans="9:31" ht="35.1" customHeight="1">
      <c r="I809" s="320"/>
      <c r="S809" s="320"/>
      <c r="T809" s="320"/>
      <c r="U809" s="320"/>
      <c r="V809" s="320"/>
      <c r="W809" s="320"/>
      <c r="X809" s="320"/>
      <c r="Y809" s="320"/>
      <c r="Z809" s="320"/>
      <c r="AA809" s="320"/>
      <c r="AB809" s="320"/>
      <c r="AC809" s="320"/>
      <c r="AD809" s="320"/>
      <c r="AE809" s="320"/>
    </row>
    <row r="810" spans="9:31" ht="35.1" customHeight="1">
      <c r="I810" s="320"/>
      <c r="S810" s="320"/>
      <c r="T810" s="320"/>
      <c r="U810" s="320"/>
      <c r="V810" s="320"/>
      <c r="W810" s="320"/>
      <c r="X810" s="320"/>
      <c r="Y810" s="320"/>
      <c r="Z810" s="320"/>
      <c r="AA810" s="320"/>
      <c r="AB810" s="320"/>
      <c r="AC810" s="320"/>
      <c r="AD810" s="320"/>
      <c r="AE810" s="320"/>
    </row>
    <row r="811" spans="9:31" ht="35.1" customHeight="1">
      <c r="I811" s="320"/>
      <c r="S811" s="320"/>
      <c r="T811" s="320"/>
      <c r="U811" s="320"/>
      <c r="V811" s="320"/>
      <c r="W811" s="320"/>
      <c r="X811" s="320"/>
      <c r="Y811" s="320"/>
      <c r="Z811" s="320"/>
      <c r="AA811" s="320"/>
      <c r="AB811" s="320"/>
      <c r="AC811" s="320"/>
      <c r="AD811" s="320"/>
      <c r="AE811" s="320"/>
    </row>
    <row r="812" spans="9:31" ht="35.1" customHeight="1">
      <c r="I812" s="320"/>
      <c r="S812" s="320"/>
      <c r="T812" s="320"/>
      <c r="U812" s="320"/>
      <c r="V812" s="320"/>
      <c r="W812" s="320"/>
      <c r="X812" s="320"/>
      <c r="Y812" s="320"/>
      <c r="Z812" s="320"/>
      <c r="AA812" s="320"/>
      <c r="AB812" s="320"/>
      <c r="AC812" s="320"/>
      <c r="AD812" s="320"/>
      <c r="AE812" s="320"/>
    </row>
    <row r="813" spans="9:31" ht="35.1" customHeight="1">
      <c r="I813" s="320"/>
      <c r="S813" s="320"/>
      <c r="T813" s="320"/>
      <c r="U813" s="320"/>
      <c r="V813" s="320"/>
      <c r="W813" s="320"/>
      <c r="X813" s="320"/>
      <c r="Y813" s="320"/>
      <c r="Z813" s="320"/>
      <c r="AA813" s="320"/>
      <c r="AB813" s="320"/>
      <c r="AC813" s="320"/>
      <c r="AD813" s="320"/>
      <c r="AE813" s="320"/>
    </row>
    <row r="814" spans="9:31" ht="35.1" customHeight="1">
      <c r="I814" s="320"/>
      <c r="S814" s="320"/>
      <c r="T814" s="320"/>
      <c r="U814" s="320"/>
      <c r="V814" s="320"/>
      <c r="W814" s="320"/>
      <c r="X814" s="320"/>
      <c r="Y814" s="320"/>
      <c r="Z814" s="320"/>
      <c r="AA814" s="320"/>
      <c r="AB814" s="320"/>
      <c r="AC814" s="320"/>
      <c r="AD814" s="320"/>
      <c r="AE814" s="320"/>
    </row>
    <row r="815" spans="9:31" ht="35.1" customHeight="1">
      <c r="I815" s="320"/>
      <c r="S815" s="320"/>
      <c r="T815" s="320"/>
      <c r="U815" s="320"/>
      <c r="V815" s="320"/>
      <c r="W815" s="320"/>
      <c r="X815" s="320"/>
      <c r="Y815" s="320"/>
      <c r="Z815" s="320"/>
      <c r="AA815" s="320"/>
      <c r="AB815" s="320"/>
      <c r="AC815" s="320"/>
      <c r="AD815" s="320"/>
      <c r="AE815" s="320"/>
    </row>
    <row r="816" spans="9:31" ht="35.1" customHeight="1">
      <c r="I816" s="320"/>
      <c r="S816" s="320"/>
      <c r="T816" s="320"/>
      <c r="U816" s="320"/>
      <c r="V816" s="320"/>
      <c r="W816" s="320"/>
      <c r="X816" s="320"/>
      <c r="Y816" s="320"/>
      <c r="Z816" s="320"/>
      <c r="AA816" s="320"/>
      <c r="AB816" s="320"/>
      <c r="AC816" s="320"/>
      <c r="AD816" s="320"/>
      <c r="AE816" s="320"/>
    </row>
    <row r="817" spans="9:31" ht="35.1" customHeight="1">
      <c r="I817" s="320"/>
      <c r="S817" s="320"/>
      <c r="T817" s="320"/>
      <c r="U817" s="320"/>
      <c r="V817" s="320"/>
      <c r="W817" s="320"/>
      <c r="X817" s="320"/>
      <c r="Y817" s="320"/>
      <c r="Z817" s="320"/>
      <c r="AA817" s="320"/>
      <c r="AB817" s="320"/>
      <c r="AC817" s="320"/>
      <c r="AD817" s="320"/>
      <c r="AE817" s="320"/>
    </row>
    <row r="818" spans="9:31" ht="35.1" customHeight="1">
      <c r="I818" s="320"/>
      <c r="S818" s="320"/>
      <c r="T818" s="320"/>
      <c r="U818" s="320"/>
      <c r="V818" s="320"/>
      <c r="W818" s="320"/>
      <c r="X818" s="320"/>
      <c r="Y818" s="320"/>
      <c r="Z818" s="320"/>
      <c r="AA818" s="320"/>
      <c r="AB818" s="320"/>
      <c r="AC818" s="320"/>
      <c r="AD818" s="320"/>
      <c r="AE818" s="320"/>
    </row>
    <row r="819" spans="9:31" ht="35.1" customHeight="1">
      <c r="I819" s="320"/>
      <c r="S819" s="320"/>
      <c r="T819" s="320"/>
      <c r="U819" s="320"/>
      <c r="V819" s="320"/>
      <c r="W819" s="320"/>
      <c r="X819" s="320"/>
      <c r="Y819" s="320"/>
      <c r="Z819" s="320"/>
      <c r="AA819" s="320"/>
      <c r="AB819" s="320"/>
      <c r="AC819" s="320"/>
      <c r="AD819" s="320"/>
      <c r="AE819" s="320"/>
    </row>
    <row r="820" spans="9:31" ht="35.1" customHeight="1">
      <c r="I820" s="320"/>
      <c r="S820" s="320"/>
      <c r="T820" s="320"/>
      <c r="U820" s="320"/>
      <c r="V820" s="320"/>
      <c r="W820" s="320"/>
      <c r="X820" s="320"/>
      <c r="Y820" s="320"/>
      <c r="Z820" s="320"/>
      <c r="AA820" s="320"/>
      <c r="AB820" s="320"/>
      <c r="AC820" s="320"/>
      <c r="AD820" s="320"/>
      <c r="AE820" s="320"/>
    </row>
    <row r="821" spans="9:31" ht="35.1" customHeight="1">
      <c r="I821" s="320"/>
      <c r="S821" s="320"/>
      <c r="T821" s="320"/>
      <c r="U821" s="320"/>
      <c r="V821" s="320"/>
      <c r="W821" s="320"/>
      <c r="X821" s="320"/>
      <c r="Y821" s="320"/>
      <c r="Z821" s="320"/>
      <c r="AA821" s="320"/>
      <c r="AB821" s="320"/>
      <c r="AC821" s="320"/>
      <c r="AD821" s="320"/>
      <c r="AE821" s="320"/>
    </row>
    <row r="822" spans="9:31" ht="35.1" customHeight="1">
      <c r="I822" s="320"/>
      <c r="S822" s="320"/>
      <c r="T822" s="320"/>
      <c r="U822" s="320"/>
      <c r="V822" s="320"/>
      <c r="W822" s="320"/>
      <c r="X822" s="320"/>
      <c r="Y822" s="320"/>
      <c r="Z822" s="320"/>
      <c r="AA822" s="320"/>
      <c r="AB822" s="320"/>
      <c r="AC822" s="320"/>
      <c r="AD822" s="320"/>
      <c r="AE822" s="320"/>
    </row>
    <row r="823" spans="9:31" ht="35.1" customHeight="1">
      <c r="I823" s="320"/>
      <c r="S823" s="320"/>
      <c r="T823" s="320"/>
      <c r="U823" s="320"/>
      <c r="V823" s="320"/>
      <c r="W823" s="320"/>
      <c r="X823" s="320"/>
      <c r="Y823" s="320"/>
      <c r="Z823" s="320"/>
      <c r="AA823" s="320"/>
      <c r="AB823" s="320"/>
      <c r="AC823" s="320"/>
      <c r="AD823" s="320"/>
      <c r="AE823" s="320"/>
    </row>
  </sheetData>
  <sheetProtection formatCells="0" formatColumns="0" formatRows="0" insertColumns="0" insertRows="0" insertHyperlinks="0" deleteColumns="0" deleteRows="0" selectLockedCells="1" sort="0" autoFilter="0" pivotTables="0"/>
  <mergeCells count="59">
    <mergeCell ref="B567:G567"/>
    <mergeCell ref="B575:H575"/>
    <mergeCell ref="C568:G568"/>
    <mergeCell ref="C569:G569"/>
    <mergeCell ref="B572:G572"/>
    <mergeCell ref="C573:H573"/>
    <mergeCell ref="B570:H570"/>
    <mergeCell ref="C571:G571"/>
    <mergeCell ref="C566:G566"/>
    <mergeCell ref="B549:G549"/>
    <mergeCell ref="B550:G550"/>
    <mergeCell ref="B551:G551"/>
    <mergeCell ref="B552:G552"/>
    <mergeCell ref="B553:G553"/>
    <mergeCell ref="B555:G555"/>
    <mergeCell ref="B562:G562"/>
    <mergeCell ref="B565:G565"/>
    <mergeCell ref="B554:G554"/>
    <mergeCell ref="B559:G559"/>
    <mergeCell ref="B556:G556"/>
    <mergeCell ref="B557:G557"/>
    <mergeCell ref="B558:G558"/>
    <mergeCell ref="D6:G6"/>
    <mergeCell ref="D7:G7"/>
    <mergeCell ref="D8:G8"/>
    <mergeCell ref="B538:H538"/>
    <mergeCell ref="B522:H522"/>
    <mergeCell ref="B537:I537"/>
    <mergeCell ref="I524:I525"/>
    <mergeCell ref="I527:I528"/>
    <mergeCell ref="I530:I531"/>
    <mergeCell ref="B523:I523"/>
    <mergeCell ref="I533:I534"/>
    <mergeCell ref="B536:H536"/>
    <mergeCell ref="B530:H531"/>
    <mergeCell ref="B533:H534"/>
    <mergeCell ref="B527:H528"/>
    <mergeCell ref="B521:I521"/>
    <mergeCell ref="C2:G2"/>
    <mergeCell ref="C3:G3"/>
    <mergeCell ref="B548:G548"/>
    <mergeCell ref="B526:I526"/>
    <mergeCell ref="H539:I539"/>
    <mergeCell ref="B529:I529"/>
    <mergeCell ref="B532:I532"/>
    <mergeCell ref="B541:G541"/>
    <mergeCell ref="B542:G542"/>
    <mergeCell ref="B543:G543"/>
    <mergeCell ref="B544:G544"/>
    <mergeCell ref="B540:G540"/>
    <mergeCell ref="B545:G545"/>
    <mergeCell ref="B524:H525"/>
    <mergeCell ref="H11:I11"/>
    <mergeCell ref="D5:G5"/>
    <mergeCell ref="B535:I535"/>
    <mergeCell ref="B546:G546"/>
    <mergeCell ref="B547:G547"/>
    <mergeCell ref="B561:G561"/>
    <mergeCell ref="B563:G563"/>
  </mergeCells>
  <phoneticPr fontId="38" type="noConversion"/>
  <conditionalFormatting sqref="E13:E27 E29:E43 E45:E59 E220 E236 E252 E268 E284 E300 E316 E332 E348 E364 E380 E396 E412:E519 E62:E91 E93:E107">
    <cfRule type="cellIs" dxfId="33" priority="59" operator="equal">
      <formula>"FT"</formula>
    </cfRule>
  </conditionalFormatting>
  <conditionalFormatting sqref="I566">
    <cfRule type="cellIs" dxfId="32" priority="56" operator="greaterThan">
      <formula>0.119999</formula>
    </cfRule>
  </conditionalFormatting>
  <conditionalFormatting sqref="I571">
    <cfRule type="cellIs" dxfId="31" priority="55" operator="lessThan">
      <formula>0.05</formula>
    </cfRule>
  </conditionalFormatting>
  <conditionalFormatting sqref="E172">
    <cfRule type="cellIs" dxfId="30" priority="54" operator="equal">
      <formula>"FT"</formula>
    </cfRule>
  </conditionalFormatting>
  <conditionalFormatting sqref="E28">
    <cfRule type="cellIs" dxfId="29" priority="53" operator="equal">
      <formula>"FT"</formula>
    </cfRule>
  </conditionalFormatting>
  <conditionalFormatting sqref="E44">
    <cfRule type="cellIs" dxfId="28" priority="52" operator="equal">
      <formula>"FT"</formula>
    </cfRule>
  </conditionalFormatting>
  <conditionalFormatting sqref="E61">
    <cfRule type="cellIs" dxfId="27" priority="50" operator="equal">
      <formula>"FT"</formula>
    </cfRule>
  </conditionalFormatting>
  <conditionalFormatting sqref="E60">
    <cfRule type="cellIs" dxfId="26" priority="49" operator="equal">
      <formula>"FT"</formula>
    </cfRule>
  </conditionalFormatting>
  <conditionalFormatting sqref="E92">
    <cfRule type="cellIs" dxfId="25" priority="48" operator="equal">
      <formula>"FT"</formula>
    </cfRule>
  </conditionalFormatting>
  <conditionalFormatting sqref="E108">
    <cfRule type="cellIs" dxfId="24" priority="47" operator="equal">
      <formula>"FT"</formula>
    </cfRule>
  </conditionalFormatting>
  <conditionalFormatting sqref="E124">
    <cfRule type="cellIs" dxfId="23" priority="46" operator="equal">
      <formula>"FT"</formula>
    </cfRule>
  </conditionalFormatting>
  <conditionalFormatting sqref="E140">
    <cfRule type="cellIs" dxfId="22" priority="45" operator="equal">
      <formula>"FT"</formula>
    </cfRule>
  </conditionalFormatting>
  <conditionalFormatting sqref="E156">
    <cfRule type="cellIs" dxfId="21" priority="44" operator="equal">
      <formula>"FT"</formula>
    </cfRule>
  </conditionalFormatting>
  <conditionalFormatting sqref="E188">
    <cfRule type="cellIs" dxfId="20" priority="43" operator="equal">
      <formula>"FT"</formula>
    </cfRule>
  </conditionalFormatting>
  <conditionalFormatting sqref="E204">
    <cfRule type="cellIs" dxfId="19" priority="42" operator="equal">
      <formula>"FT"</formula>
    </cfRule>
  </conditionalFormatting>
  <conditionalFormatting sqref="E109:E123">
    <cfRule type="cellIs" dxfId="18" priority="19" operator="equal">
      <formula>"FT"</formula>
    </cfRule>
  </conditionalFormatting>
  <conditionalFormatting sqref="E125:E139">
    <cfRule type="cellIs" dxfId="17" priority="18" operator="equal">
      <formula>"FT"</formula>
    </cfRule>
  </conditionalFormatting>
  <conditionalFormatting sqref="E141:E155">
    <cfRule type="cellIs" dxfId="16" priority="17" operator="equal">
      <formula>"FT"</formula>
    </cfRule>
  </conditionalFormatting>
  <conditionalFormatting sqref="E157:E171">
    <cfRule type="cellIs" dxfId="15" priority="16" operator="equal">
      <formula>"FT"</formula>
    </cfRule>
  </conditionalFormatting>
  <conditionalFormatting sqref="E173:E187">
    <cfRule type="cellIs" dxfId="14" priority="15" operator="equal">
      <formula>"FT"</formula>
    </cfRule>
  </conditionalFormatting>
  <conditionalFormatting sqref="E189:E203">
    <cfRule type="cellIs" dxfId="13" priority="14" operator="equal">
      <formula>"FT"</formula>
    </cfRule>
  </conditionalFormatting>
  <conditionalFormatting sqref="E205:E219">
    <cfRule type="cellIs" dxfId="12" priority="13" operator="equal">
      <formula>"FT"</formula>
    </cfRule>
  </conditionalFormatting>
  <conditionalFormatting sqref="E221:E235">
    <cfRule type="cellIs" dxfId="11" priority="12" operator="equal">
      <formula>"FT"</formula>
    </cfRule>
  </conditionalFormatting>
  <conditionalFormatting sqref="E237:E251">
    <cfRule type="cellIs" dxfId="10" priority="11" operator="equal">
      <formula>"FT"</formula>
    </cfRule>
  </conditionalFormatting>
  <conditionalFormatting sqref="E253:E267">
    <cfRule type="cellIs" dxfId="9" priority="10" operator="equal">
      <formula>"FT"</formula>
    </cfRule>
  </conditionalFormatting>
  <conditionalFormatting sqref="E269:E283">
    <cfRule type="cellIs" dxfId="8" priority="9" operator="equal">
      <formula>"FT"</formula>
    </cfRule>
  </conditionalFormatting>
  <conditionalFormatting sqref="E285:E299">
    <cfRule type="cellIs" dxfId="7" priority="8" operator="equal">
      <formula>"FT"</formula>
    </cfRule>
  </conditionalFormatting>
  <conditionalFormatting sqref="E301:E315">
    <cfRule type="cellIs" dxfId="6" priority="7" operator="equal">
      <formula>"FT"</formula>
    </cfRule>
  </conditionalFormatting>
  <conditionalFormatting sqref="E317:E331">
    <cfRule type="cellIs" dxfId="5" priority="6" operator="equal">
      <formula>"FT"</formula>
    </cfRule>
  </conditionalFormatting>
  <conditionalFormatting sqref="E333:E347">
    <cfRule type="cellIs" dxfId="4" priority="5" operator="equal">
      <formula>"FT"</formula>
    </cfRule>
  </conditionalFormatting>
  <conditionalFormatting sqref="E349:E363">
    <cfRule type="cellIs" dxfId="3" priority="4" operator="equal">
      <formula>"FT"</formula>
    </cfRule>
  </conditionalFormatting>
  <conditionalFormatting sqref="E365:E379">
    <cfRule type="cellIs" dxfId="2" priority="3" operator="equal">
      <formula>"FT"</formula>
    </cfRule>
  </conditionalFormatting>
  <conditionalFormatting sqref="E381:E395">
    <cfRule type="cellIs" dxfId="1" priority="2" operator="equal">
      <formula>"FT"</formula>
    </cfRule>
  </conditionalFormatting>
  <conditionalFormatting sqref="E397:E411">
    <cfRule type="cellIs" dxfId="0" priority="1" operator="equal">
      <formula>"FT"</formula>
    </cfRule>
  </conditionalFormatting>
  <printOptions horizontalCentered="1"/>
  <pageMargins left="0.45" right="0.45" top="0.5" bottom="0.5" header="0.3" footer="0.3"/>
  <pageSetup scale="37" fitToHeight="0" orientation="portrait" r:id="rId1"/>
  <rowBreaks count="1" manualBreakCount="1">
    <brk id="548" min="1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400F71-C9B4-4523-867D-259CF49B4795}">
  <sheetPr codeName="Sheet1">
    <tabColor theme="1"/>
  </sheetPr>
  <dimension ref="A2:AA49"/>
  <sheetViews>
    <sheetView showGridLines="0" zoomScale="90" zoomScaleNormal="90" workbookViewId="0"/>
  </sheetViews>
  <sheetFormatPr defaultRowHeight="14.4"/>
  <cols>
    <col min="2" max="2" width="26.33203125" customWidth="1"/>
    <col min="3" max="5" width="41.33203125" customWidth="1"/>
    <col min="6" max="8" width="9.5546875" customWidth="1"/>
    <col min="9" max="10" width="26.33203125" customWidth="1"/>
    <col min="11" max="11" width="27.88671875" customWidth="1"/>
  </cols>
  <sheetData>
    <row r="2" spans="1:27" ht="21.6" customHeight="1" thickBot="1"/>
    <row r="3" spans="1:27" ht="52.95" customHeight="1">
      <c r="B3" s="39"/>
      <c r="C3" s="46" t="str">
        <f>+'- MASTER -'!C5</f>
        <v>Name of Agency:</v>
      </c>
      <c r="D3" s="502">
        <f>+'- MASTER -'!D5</f>
        <v>0</v>
      </c>
      <c r="E3" s="502"/>
      <c r="F3" s="502"/>
      <c r="G3" s="502"/>
      <c r="H3" s="502"/>
      <c r="I3" s="40"/>
      <c r="J3" s="41"/>
    </row>
    <row r="4" spans="1:27" ht="34.200000000000003" customHeight="1">
      <c r="B4" s="42"/>
      <c r="C4" s="47" t="str">
        <f>+'- MASTER -'!C6</f>
        <v>Program:</v>
      </c>
      <c r="D4" s="503">
        <f>+'- MASTER -'!D6</f>
        <v>0</v>
      </c>
      <c r="E4" s="503"/>
      <c r="F4" s="503"/>
      <c r="G4" s="503"/>
      <c r="H4" s="503"/>
      <c r="J4" s="2"/>
    </row>
    <row r="5" spans="1:27" ht="34.200000000000003" customHeight="1">
      <c r="B5" s="42"/>
      <c r="C5" s="47" t="str">
        <f>+'- MASTER -'!C7</f>
        <v>Contract Number :</v>
      </c>
      <c r="D5" s="503">
        <f>+'- MASTER -'!D7</f>
        <v>0</v>
      </c>
      <c r="E5" s="503"/>
      <c r="F5" s="503"/>
      <c r="G5" s="503"/>
      <c r="H5" s="503"/>
      <c r="J5" s="2"/>
    </row>
    <row r="6" spans="1:27" ht="34.200000000000003" customHeight="1">
      <c r="B6" s="42"/>
      <c r="C6" s="47" t="str">
        <f>+'- MASTER -'!C8</f>
        <v>Fiscal Period</v>
      </c>
      <c r="D6" s="503">
        <f>+'- MASTER -'!D8</f>
        <v>0</v>
      </c>
      <c r="E6" s="503"/>
      <c r="F6" s="503"/>
      <c r="G6" s="503"/>
      <c r="H6" s="503"/>
      <c r="J6" s="2"/>
    </row>
    <row r="7" spans="1:27" ht="34.200000000000003" customHeight="1">
      <c r="B7" s="43"/>
      <c r="D7" s="504"/>
      <c r="E7" s="504"/>
      <c r="F7" s="504"/>
      <c r="G7" s="504"/>
      <c r="H7" s="504"/>
      <c r="J7" s="2"/>
    </row>
    <row r="8" spans="1:27" ht="34.200000000000003" customHeight="1">
      <c r="B8" s="43"/>
      <c r="C8" s="63" t="s">
        <v>72</v>
      </c>
      <c r="D8" s="505" t="s">
        <v>73</v>
      </c>
      <c r="E8" s="505"/>
      <c r="F8" s="505"/>
      <c r="G8" s="505"/>
      <c r="H8" s="505"/>
      <c r="I8" s="63" t="s">
        <v>74</v>
      </c>
      <c r="J8" s="2"/>
    </row>
    <row r="9" spans="1:27">
      <c r="B9" s="43"/>
      <c r="J9" s="2"/>
    </row>
    <row r="10" spans="1:27" ht="14.4" customHeight="1" thickBot="1">
      <c r="B10" s="44"/>
      <c r="C10" s="13"/>
      <c r="D10" s="13"/>
      <c r="E10" s="13"/>
      <c r="F10" s="13"/>
      <c r="G10" s="13"/>
      <c r="H10" s="13"/>
      <c r="I10" s="13"/>
      <c r="J10" s="45"/>
    </row>
    <row r="11" spans="1:27" s="1" customFormat="1" ht="45.6" customHeight="1" thickBot="1">
      <c r="A11" s="5"/>
      <c r="B11" s="499" t="s">
        <v>75</v>
      </c>
      <c r="C11" s="500"/>
      <c r="D11" s="500"/>
      <c r="E11" s="500"/>
      <c r="F11" s="500"/>
      <c r="G11" s="500"/>
      <c r="H11" s="501"/>
      <c r="I11" s="497" t="s">
        <v>7</v>
      </c>
      <c r="J11" s="498"/>
      <c r="K11"/>
      <c r="L11"/>
      <c r="M11"/>
      <c r="N11"/>
      <c r="O11"/>
      <c r="P11"/>
      <c r="R11"/>
      <c r="S11"/>
      <c r="T11"/>
      <c r="U11"/>
      <c r="V11"/>
      <c r="W11"/>
      <c r="X11"/>
      <c r="Y11"/>
      <c r="Z11"/>
      <c r="AA11"/>
    </row>
    <row r="12" spans="1:27" s="1" customFormat="1" ht="59.4" customHeight="1" thickBot="1">
      <c r="A12" s="5"/>
      <c r="B12" s="35" t="s">
        <v>76</v>
      </c>
      <c r="C12" s="35" t="s">
        <v>77</v>
      </c>
      <c r="D12" s="36"/>
      <c r="E12" s="36"/>
      <c r="F12" s="20" t="s">
        <v>78</v>
      </c>
      <c r="G12" s="20" t="s">
        <v>79</v>
      </c>
      <c r="H12" s="20" t="s">
        <v>80</v>
      </c>
      <c r="I12" s="8" t="s">
        <v>30</v>
      </c>
      <c r="J12" s="8" t="s">
        <v>15</v>
      </c>
      <c r="K12" s="306"/>
      <c r="L12"/>
      <c r="M12"/>
      <c r="N12"/>
      <c r="O12"/>
      <c r="P12"/>
      <c r="R12"/>
      <c r="S12"/>
      <c r="T12"/>
      <c r="U12"/>
      <c r="V12"/>
      <c r="W12"/>
      <c r="X12"/>
      <c r="Y12"/>
      <c r="Z12"/>
      <c r="AA12"/>
    </row>
    <row r="13" spans="1:27" s="1" customFormat="1" ht="21">
      <c r="A13" s="5"/>
      <c r="B13" s="37" t="s">
        <v>81</v>
      </c>
      <c r="C13" s="25"/>
      <c r="D13" s="24"/>
      <c r="E13" s="24"/>
      <c r="F13" s="56"/>
      <c r="G13" s="16"/>
      <c r="H13" s="26"/>
      <c r="I13" s="4">
        <f>F13*G13*H13</f>
        <v>0</v>
      </c>
      <c r="J13" s="28">
        <f t="shared" ref="J13:J42" si="0">ROUND(I13,0)</f>
        <v>0</v>
      </c>
      <c r="K13"/>
      <c r="L13"/>
      <c r="M13"/>
      <c r="N13"/>
      <c r="O13"/>
      <c r="P13"/>
      <c r="R13"/>
      <c r="S13"/>
      <c r="T13"/>
      <c r="U13"/>
      <c r="V13"/>
      <c r="W13"/>
      <c r="X13"/>
      <c r="Y13"/>
      <c r="Z13"/>
      <c r="AA13"/>
    </row>
    <row r="14" spans="1:27" s="1" customFormat="1" ht="21">
      <c r="A14" s="5"/>
      <c r="B14" s="30"/>
      <c r="C14" s="18"/>
      <c r="D14" s="23"/>
      <c r="E14" s="23"/>
      <c r="F14" s="57"/>
      <c r="G14" s="15"/>
      <c r="H14" s="11"/>
      <c r="I14" s="4">
        <f t="shared" ref="I14:I23" si="1">F14*G14*H14</f>
        <v>0</v>
      </c>
      <c r="J14" s="28">
        <f t="shared" si="0"/>
        <v>0</v>
      </c>
      <c r="K14"/>
      <c r="L14"/>
      <c r="M14"/>
      <c r="N14"/>
      <c r="O14"/>
      <c r="P14"/>
      <c r="R14"/>
      <c r="S14"/>
      <c r="T14"/>
      <c r="U14"/>
      <c r="V14"/>
      <c r="W14"/>
      <c r="X14"/>
      <c r="Y14"/>
      <c r="Z14"/>
      <c r="AA14"/>
    </row>
    <row r="15" spans="1:27" s="1" customFormat="1" ht="21">
      <c r="A15" s="5"/>
      <c r="B15" s="29"/>
      <c r="C15" s="18"/>
      <c r="D15" s="23"/>
      <c r="E15" s="23"/>
      <c r="F15" s="57"/>
      <c r="G15" s="15"/>
      <c r="H15" s="11"/>
      <c r="I15" s="4">
        <f t="shared" si="1"/>
        <v>0</v>
      </c>
      <c r="J15" s="28">
        <f t="shared" si="0"/>
        <v>0</v>
      </c>
      <c r="K15"/>
      <c r="L15"/>
      <c r="M15"/>
      <c r="N15"/>
      <c r="O15"/>
      <c r="P15"/>
      <c r="R15"/>
      <c r="S15"/>
      <c r="T15"/>
      <c r="U15"/>
      <c r="V15"/>
      <c r="W15"/>
      <c r="X15"/>
      <c r="Y15"/>
      <c r="Z15"/>
      <c r="AA15"/>
    </row>
    <row r="16" spans="1:27" s="1" customFormat="1" ht="21">
      <c r="A16" s="5"/>
      <c r="B16" s="29"/>
      <c r="C16" s="18"/>
      <c r="D16" s="23"/>
      <c r="E16" s="23"/>
      <c r="F16" s="58"/>
      <c r="G16" s="15"/>
      <c r="H16" s="11"/>
      <c r="I16" s="4">
        <f t="shared" si="1"/>
        <v>0</v>
      </c>
      <c r="J16" s="28">
        <f t="shared" si="0"/>
        <v>0</v>
      </c>
      <c r="K16"/>
      <c r="L16"/>
      <c r="M16"/>
      <c r="N16"/>
      <c r="O16"/>
      <c r="P16"/>
      <c r="R16"/>
      <c r="S16"/>
      <c r="T16"/>
      <c r="U16"/>
      <c r="V16"/>
      <c r="W16"/>
      <c r="X16"/>
      <c r="Y16"/>
      <c r="Z16"/>
      <c r="AA16"/>
    </row>
    <row r="17" spans="1:27" s="1" customFormat="1" ht="21">
      <c r="A17" s="5"/>
      <c r="B17" s="29"/>
      <c r="C17" s="18"/>
      <c r="D17" s="23"/>
      <c r="E17" s="23"/>
      <c r="F17" s="57"/>
      <c r="G17" s="15"/>
      <c r="H17" s="11"/>
      <c r="I17" s="4">
        <f t="shared" si="1"/>
        <v>0</v>
      </c>
      <c r="J17" s="28">
        <f t="shared" si="0"/>
        <v>0</v>
      </c>
      <c r="K17"/>
      <c r="L17"/>
      <c r="M17"/>
      <c r="N17"/>
      <c r="O17"/>
      <c r="P17"/>
      <c r="R17"/>
      <c r="S17"/>
      <c r="T17"/>
      <c r="U17"/>
      <c r="V17"/>
      <c r="W17"/>
      <c r="X17"/>
      <c r="Y17"/>
      <c r="Z17"/>
      <c r="AA17"/>
    </row>
    <row r="18" spans="1:27" s="1" customFormat="1" ht="21">
      <c r="A18" s="5"/>
      <c r="B18" s="29"/>
      <c r="C18" s="18"/>
      <c r="D18" s="23"/>
      <c r="E18" s="23"/>
      <c r="F18" s="57"/>
      <c r="G18" s="15"/>
      <c r="H18" s="11"/>
      <c r="I18" s="4">
        <f t="shared" si="1"/>
        <v>0</v>
      </c>
      <c r="J18" s="28">
        <f t="shared" si="0"/>
        <v>0</v>
      </c>
      <c r="K18"/>
      <c r="L18"/>
      <c r="M18"/>
      <c r="N18"/>
      <c r="O18"/>
      <c r="P18"/>
      <c r="R18"/>
      <c r="S18"/>
      <c r="T18"/>
      <c r="U18"/>
      <c r="V18"/>
      <c r="W18"/>
      <c r="X18"/>
      <c r="Y18"/>
      <c r="Z18"/>
      <c r="AA18"/>
    </row>
    <row r="19" spans="1:27" s="1" customFormat="1" ht="21">
      <c r="A19" s="5"/>
      <c r="B19" s="29"/>
      <c r="C19" s="18"/>
      <c r="D19" s="23"/>
      <c r="E19" s="23"/>
      <c r="F19" s="57"/>
      <c r="G19" s="15"/>
      <c r="H19" s="11"/>
      <c r="I19" s="4">
        <f t="shared" si="1"/>
        <v>0</v>
      </c>
      <c r="J19" s="28">
        <f t="shared" si="0"/>
        <v>0</v>
      </c>
      <c r="K19"/>
      <c r="L19"/>
      <c r="M19"/>
      <c r="N19"/>
      <c r="O19"/>
      <c r="P19"/>
      <c r="R19"/>
      <c r="S19"/>
      <c r="T19"/>
      <c r="U19"/>
      <c r="V19"/>
      <c r="W19"/>
      <c r="X19"/>
      <c r="Y19"/>
      <c r="Z19"/>
      <c r="AA19"/>
    </row>
    <row r="20" spans="1:27" s="1" customFormat="1" ht="21">
      <c r="A20" s="5"/>
      <c r="B20" s="29"/>
      <c r="C20" s="18"/>
      <c r="D20" s="23"/>
      <c r="E20" s="23"/>
      <c r="F20" s="57"/>
      <c r="G20" s="15"/>
      <c r="H20" s="11"/>
      <c r="I20" s="4">
        <f t="shared" si="1"/>
        <v>0</v>
      </c>
      <c r="J20" s="28">
        <f t="shared" si="0"/>
        <v>0</v>
      </c>
      <c r="K20"/>
      <c r="L20"/>
      <c r="M20"/>
      <c r="N20"/>
      <c r="O20"/>
      <c r="P20"/>
      <c r="R20"/>
      <c r="S20"/>
      <c r="T20"/>
      <c r="U20"/>
      <c r="V20"/>
      <c r="W20"/>
      <c r="X20"/>
      <c r="Y20"/>
      <c r="Z20"/>
      <c r="AA20"/>
    </row>
    <row r="21" spans="1:27" s="1" customFormat="1" ht="21">
      <c r="A21" s="5"/>
      <c r="B21" s="29"/>
      <c r="C21" s="18"/>
      <c r="D21" s="23"/>
      <c r="E21" s="23"/>
      <c r="F21" s="57"/>
      <c r="G21" s="15"/>
      <c r="H21" s="11"/>
      <c r="I21" s="4">
        <f t="shared" si="1"/>
        <v>0</v>
      </c>
      <c r="J21" s="28">
        <f t="shared" si="0"/>
        <v>0</v>
      </c>
      <c r="K21"/>
      <c r="L21"/>
      <c r="M21"/>
      <c r="N21"/>
      <c r="O21"/>
      <c r="P21"/>
      <c r="R21"/>
      <c r="S21"/>
      <c r="T21"/>
      <c r="U21"/>
      <c r="V21"/>
      <c r="W21"/>
      <c r="X21"/>
      <c r="Y21"/>
      <c r="Z21"/>
      <c r="AA21"/>
    </row>
    <row r="22" spans="1:27" s="1" customFormat="1" ht="21">
      <c r="A22" s="5"/>
      <c r="B22" s="29"/>
      <c r="C22" s="18"/>
      <c r="D22" s="23"/>
      <c r="E22" s="23"/>
      <c r="F22" s="57"/>
      <c r="G22" s="15"/>
      <c r="H22" s="11"/>
      <c r="I22" s="4">
        <f t="shared" si="1"/>
        <v>0</v>
      </c>
      <c r="J22" s="28">
        <f t="shared" si="0"/>
        <v>0</v>
      </c>
      <c r="K22"/>
      <c r="L22"/>
      <c r="M22"/>
      <c r="N22"/>
      <c r="O22"/>
      <c r="P22"/>
      <c r="R22"/>
      <c r="S22"/>
      <c r="T22"/>
      <c r="U22"/>
      <c r="V22"/>
      <c r="W22"/>
      <c r="X22"/>
      <c r="Y22"/>
      <c r="Z22"/>
      <c r="AA22"/>
    </row>
    <row r="23" spans="1:27" s="1" customFormat="1" ht="24" thickBot="1">
      <c r="A23" s="5"/>
      <c r="B23" s="29"/>
      <c r="C23" s="18"/>
      <c r="D23" s="23"/>
      <c r="E23" s="23"/>
      <c r="F23" s="57"/>
      <c r="G23" s="15"/>
      <c r="H23" s="11"/>
      <c r="I23" s="4">
        <f t="shared" si="1"/>
        <v>0</v>
      </c>
      <c r="J23" s="54">
        <f t="shared" si="0"/>
        <v>0</v>
      </c>
      <c r="K23" s="50">
        <f>SUM(J13:J23)</f>
        <v>0</v>
      </c>
      <c r="L23" s="49" t="str">
        <f>+B13</f>
        <v>8092  Start-Up Salaries (Cost Reimbursement)</v>
      </c>
      <c r="M23"/>
      <c r="N23"/>
      <c r="O23"/>
      <c r="P23"/>
      <c r="R23"/>
      <c r="S23"/>
      <c r="T23"/>
      <c r="U23"/>
      <c r="V23"/>
      <c r="W23"/>
      <c r="X23"/>
      <c r="Y23"/>
      <c r="Z23"/>
      <c r="AA23"/>
    </row>
    <row r="24" spans="1:27" s="1" customFormat="1" ht="23.4">
      <c r="A24" s="5"/>
      <c r="B24" s="14" t="s">
        <v>82</v>
      </c>
      <c r="C24" s="18"/>
      <c r="D24" s="23"/>
      <c r="E24" s="23"/>
      <c r="F24" s="55"/>
      <c r="G24" s="59" t="s">
        <v>83</v>
      </c>
      <c r="H24" s="52">
        <v>7.6499999999999999E-2</v>
      </c>
      <c r="I24" s="431">
        <f>H24*K23</f>
        <v>0</v>
      </c>
      <c r="J24" s="432">
        <f t="shared" si="0"/>
        <v>0</v>
      </c>
      <c r="L24" s="49"/>
      <c r="M24" s="49"/>
      <c r="N24" s="49"/>
      <c r="O24"/>
      <c r="P24"/>
      <c r="R24"/>
      <c r="S24"/>
      <c r="T24"/>
      <c r="U24"/>
      <c r="V24"/>
      <c r="W24"/>
      <c r="X24"/>
      <c r="Y24"/>
      <c r="Z24"/>
      <c r="AA24"/>
    </row>
    <row r="25" spans="1:27" s="1" customFormat="1" ht="24" thickBot="1">
      <c r="A25" s="5"/>
      <c r="B25" s="30"/>
      <c r="C25" s="18"/>
      <c r="D25" s="23"/>
      <c r="E25" s="23"/>
      <c r="F25" s="34"/>
      <c r="G25" s="34"/>
      <c r="H25" s="11"/>
      <c r="I25" s="53"/>
      <c r="J25" s="54">
        <f t="shared" si="0"/>
        <v>0</v>
      </c>
      <c r="K25" s="433">
        <f>SUM(J24:J25)</f>
        <v>0</v>
      </c>
      <c r="L25" s="49" t="s">
        <v>82</v>
      </c>
      <c r="M25"/>
      <c r="N25"/>
      <c r="O25"/>
      <c r="P25"/>
      <c r="R25"/>
      <c r="S25"/>
      <c r="T25"/>
      <c r="U25"/>
      <c r="V25"/>
      <c r="W25"/>
      <c r="X25"/>
      <c r="Y25"/>
      <c r="Z25"/>
      <c r="AA25"/>
    </row>
    <row r="26" spans="1:27" s="1" customFormat="1" ht="23.4">
      <c r="A26" s="5"/>
      <c r="B26" s="14" t="s">
        <v>84</v>
      </c>
      <c r="C26" s="18"/>
      <c r="D26" s="23"/>
      <c r="E26" s="23"/>
      <c r="F26" s="55"/>
      <c r="G26" s="59" t="s">
        <v>83</v>
      </c>
      <c r="H26" s="52">
        <v>0</v>
      </c>
      <c r="I26" s="434">
        <f>H26*K23</f>
        <v>0</v>
      </c>
      <c r="J26" s="28">
        <f t="shared" si="0"/>
        <v>0</v>
      </c>
      <c r="M26" s="49"/>
      <c r="N26"/>
      <c r="O26"/>
      <c r="P26"/>
      <c r="R26"/>
      <c r="S26"/>
      <c r="T26"/>
      <c r="U26"/>
      <c r="V26"/>
      <c r="W26"/>
      <c r="X26"/>
      <c r="Y26"/>
      <c r="Z26"/>
      <c r="AA26"/>
    </row>
    <row r="27" spans="1:27" s="1" customFormat="1" ht="24" thickBot="1">
      <c r="A27" s="5"/>
      <c r="B27" s="14"/>
      <c r="C27" s="18"/>
      <c r="D27" s="23"/>
      <c r="E27" s="23"/>
      <c r="F27" s="34"/>
      <c r="G27" s="34"/>
      <c r="H27" s="11"/>
      <c r="I27" s="53"/>
      <c r="J27" s="54">
        <f t="shared" si="0"/>
        <v>0</v>
      </c>
      <c r="K27" s="433">
        <f>SUM(J26:J27)</f>
        <v>0</v>
      </c>
      <c r="L27" s="49" t="str">
        <f>+B26</f>
        <v>8092  Start-Up Retirement (Cost Reimbursement)</v>
      </c>
      <c r="M27" s="49"/>
      <c r="N27"/>
      <c r="O27"/>
      <c r="P27"/>
      <c r="R27"/>
      <c r="S27"/>
      <c r="T27"/>
      <c r="U27"/>
      <c r="V27"/>
      <c r="W27"/>
      <c r="X27"/>
      <c r="Y27"/>
      <c r="Z27"/>
      <c r="AA27"/>
    </row>
    <row r="28" spans="1:27" s="1" customFormat="1" ht="23.4">
      <c r="A28" s="5"/>
      <c r="B28" s="14" t="s">
        <v>85</v>
      </c>
      <c r="C28" s="18"/>
      <c r="D28" s="23"/>
      <c r="E28" s="23"/>
      <c r="F28" s="55"/>
      <c r="G28" s="59" t="s">
        <v>86</v>
      </c>
      <c r="H28" s="11"/>
      <c r="I28" s="431">
        <f>H28*H29</f>
        <v>0</v>
      </c>
      <c r="J28" s="432">
        <f t="shared" si="0"/>
        <v>0</v>
      </c>
      <c r="M28" s="49"/>
      <c r="N28"/>
      <c r="O28"/>
      <c r="P28"/>
      <c r="R28"/>
      <c r="S28"/>
      <c r="T28"/>
      <c r="U28"/>
      <c r="V28"/>
      <c r="W28"/>
      <c r="X28"/>
      <c r="Y28"/>
      <c r="Z28"/>
      <c r="AA28"/>
    </row>
    <row r="29" spans="1:27" s="1" customFormat="1" ht="23.4">
      <c r="A29" s="5"/>
      <c r="B29" s="14"/>
      <c r="C29" s="18"/>
      <c r="D29" s="23"/>
      <c r="E29" s="23"/>
      <c r="F29" s="34"/>
      <c r="G29" s="59" t="s">
        <v>87</v>
      </c>
      <c r="H29" s="11"/>
      <c r="I29" s="435"/>
      <c r="J29" s="28">
        <f t="shared" si="0"/>
        <v>0</v>
      </c>
      <c r="K29"/>
      <c r="L29" s="49"/>
      <c r="M29" s="49"/>
      <c r="N29"/>
      <c r="O29"/>
      <c r="P29"/>
      <c r="R29"/>
      <c r="S29"/>
      <c r="T29"/>
      <c r="U29"/>
      <c r="V29"/>
      <c r="W29"/>
      <c r="X29"/>
      <c r="Y29"/>
      <c r="Z29"/>
      <c r="AA29"/>
    </row>
    <row r="30" spans="1:27" s="1" customFormat="1" ht="24" thickBot="1">
      <c r="A30" s="5"/>
      <c r="B30" s="14"/>
      <c r="C30" s="18"/>
      <c r="D30" s="23"/>
      <c r="E30" s="23"/>
      <c r="F30" s="34"/>
      <c r="G30" s="34"/>
      <c r="H30" s="11"/>
      <c r="I30" s="53"/>
      <c r="J30" s="54">
        <f t="shared" si="0"/>
        <v>0</v>
      </c>
      <c r="K30" s="433">
        <f>SUM(J28:J30)</f>
        <v>0</v>
      </c>
      <c r="L30" s="49" t="str">
        <f>+B28</f>
        <v>8092  Start-Up Health/Life Insurance (Cost Reimbursement)</v>
      </c>
      <c r="M30" s="49"/>
      <c r="N30"/>
      <c r="O30"/>
      <c r="P30"/>
      <c r="R30"/>
      <c r="S30"/>
      <c r="T30"/>
      <c r="U30"/>
      <c r="V30"/>
      <c r="W30"/>
      <c r="X30"/>
      <c r="Y30"/>
      <c r="Z30"/>
      <c r="AA30"/>
    </row>
    <row r="31" spans="1:27" s="1" customFormat="1" ht="23.4">
      <c r="A31" s="5"/>
      <c r="B31" s="14" t="s">
        <v>88</v>
      </c>
      <c r="C31" s="18"/>
      <c r="D31" s="23"/>
      <c r="E31" s="23"/>
      <c r="F31" s="55"/>
      <c r="G31" s="59" t="s">
        <v>83</v>
      </c>
      <c r="H31" s="52"/>
      <c r="I31" s="431">
        <f>H31*K23</f>
        <v>0</v>
      </c>
      <c r="J31" s="432">
        <f t="shared" si="0"/>
        <v>0</v>
      </c>
      <c r="M31" s="49"/>
      <c r="N31"/>
      <c r="O31"/>
      <c r="P31"/>
      <c r="R31"/>
      <c r="S31"/>
      <c r="T31"/>
      <c r="U31"/>
      <c r="V31"/>
      <c r="W31"/>
      <c r="X31"/>
      <c r="Y31"/>
      <c r="Z31"/>
      <c r="AA31"/>
    </row>
    <row r="32" spans="1:27" s="1" customFormat="1" ht="24" thickBot="1">
      <c r="A32" s="5"/>
      <c r="B32" s="14"/>
      <c r="C32" s="18"/>
      <c r="D32" s="23"/>
      <c r="E32" s="23"/>
      <c r="F32" s="34"/>
      <c r="G32" s="3"/>
      <c r="H32" s="11"/>
      <c r="I32" s="53">
        <f t="shared" ref="I32:I42" si="2">F32*G32*H32</f>
        <v>0</v>
      </c>
      <c r="J32" s="54">
        <f t="shared" si="0"/>
        <v>0</v>
      </c>
      <c r="K32" s="433">
        <f>SUM(J31:J32)</f>
        <v>0</v>
      </c>
      <c r="L32" s="49" t="str">
        <f>+B31</f>
        <v>8092  Start-Up Workers Compensation (Cost Reimbursement)</v>
      </c>
      <c r="M32" s="49"/>
      <c r="N32"/>
      <c r="O32"/>
      <c r="P32"/>
      <c r="R32"/>
      <c r="S32"/>
      <c r="T32"/>
      <c r="U32"/>
      <c r="V32"/>
      <c r="W32"/>
      <c r="X32"/>
      <c r="Y32"/>
      <c r="Z32"/>
      <c r="AA32"/>
    </row>
    <row r="33" spans="1:27" s="1" customFormat="1" ht="23.4">
      <c r="A33" s="5"/>
      <c r="B33" s="14" t="s">
        <v>50</v>
      </c>
      <c r="C33" s="18"/>
      <c r="D33" s="23"/>
      <c r="E33" s="23"/>
      <c r="F33" s="34"/>
      <c r="G33" s="3"/>
      <c r="H33" s="11"/>
      <c r="I33" s="4">
        <f t="shared" si="2"/>
        <v>0</v>
      </c>
      <c r="J33" s="28">
        <f t="shared" si="0"/>
        <v>0</v>
      </c>
      <c r="K33"/>
      <c r="L33" s="49"/>
      <c r="M33" s="49"/>
      <c r="N33"/>
      <c r="O33"/>
      <c r="P33"/>
      <c r="R33"/>
      <c r="S33"/>
      <c r="T33"/>
      <c r="U33"/>
      <c r="V33"/>
      <c r="W33"/>
      <c r="X33"/>
      <c r="Y33"/>
      <c r="Z33"/>
      <c r="AA33"/>
    </row>
    <row r="34" spans="1:27" s="1" customFormat="1" ht="23.4">
      <c r="A34" s="5"/>
      <c r="B34" s="14"/>
      <c r="C34" s="18"/>
      <c r="D34" s="23"/>
      <c r="E34" s="23"/>
      <c r="F34" s="34"/>
      <c r="G34" s="3"/>
      <c r="H34" s="11"/>
      <c r="I34" s="4">
        <f t="shared" si="2"/>
        <v>0</v>
      </c>
      <c r="J34" s="28">
        <f t="shared" si="0"/>
        <v>0</v>
      </c>
      <c r="K34"/>
      <c r="L34" s="49"/>
      <c r="M34" s="49"/>
      <c r="N34"/>
      <c r="O34"/>
      <c r="P34"/>
      <c r="R34"/>
      <c r="S34"/>
      <c r="T34"/>
      <c r="U34"/>
      <c r="V34"/>
      <c r="W34"/>
      <c r="X34"/>
      <c r="Y34"/>
      <c r="Z34"/>
      <c r="AA34"/>
    </row>
    <row r="35" spans="1:27" s="1" customFormat="1" ht="23.4">
      <c r="A35" s="5"/>
      <c r="B35" s="14"/>
      <c r="C35" s="18"/>
      <c r="D35" s="23"/>
      <c r="E35" s="23"/>
      <c r="F35" s="34"/>
      <c r="G35" s="3"/>
      <c r="H35" s="11"/>
      <c r="I35" s="4">
        <f t="shared" si="2"/>
        <v>0</v>
      </c>
      <c r="J35" s="28">
        <f t="shared" si="0"/>
        <v>0</v>
      </c>
      <c r="K35"/>
      <c r="L35" s="49"/>
      <c r="M35" s="49"/>
      <c r="N35"/>
      <c r="O35"/>
      <c r="P35"/>
      <c r="R35"/>
      <c r="S35"/>
      <c r="T35"/>
      <c r="U35"/>
      <c r="V35"/>
      <c r="W35"/>
      <c r="X35"/>
      <c r="Y35"/>
      <c r="Z35"/>
      <c r="AA35"/>
    </row>
    <row r="36" spans="1:27" s="1" customFormat="1" ht="24" thickBot="1">
      <c r="A36" s="5"/>
      <c r="B36" s="14"/>
      <c r="C36" s="18"/>
      <c r="D36" s="23"/>
      <c r="E36" s="23"/>
      <c r="F36" s="34"/>
      <c r="G36" s="3"/>
      <c r="H36" s="11"/>
      <c r="I36" s="420">
        <f t="shared" si="2"/>
        <v>0</v>
      </c>
      <c r="J36" s="54">
        <f t="shared" si="0"/>
        <v>0</v>
      </c>
      <c r="K36" s="50">
        <f>SUM(J33:J36)</f>
        <v>0</v>
      </c>
      <c r="L36" s="49" t="str">
        <f>+B33</f>
        <v>8093  Start-Up Supplies  (Cost Reimbursement)</v>
      </c>
      <c r="M36" s="49"/>
      <c r="N36"/>
      <c r="O36"/>
      <c r="P36"/>
      <c r="R36"/>
      <c r="S36"/>
      <c r="T36"/>
      <c r="U36"/>
      <c r="V36"/>
      <c r="W36"/>
      <c r="X36"/>
      <c r="Y36"/>
      <c r="Z36"/>
      <c r="AA36"/>
    </row>
    <row r="37" spans="1:27" s="1" customFormat="1" ht="23.4">
      <c r="A37" s="5"/>
      <c r="B37" s="14" t="s">
        <v>51</v>
      </c>
      <c r="C37" s="18"/>
      <c r="D37" s="23"/>
      <c r="E37" s="23"/>
      <c r="F37" s="34"/>
      <c r="G37" s="3"/>
      <c r="H37" s="11"/>
      <c r="I37" s="4">
        <f t="shared" si="2"/>
        <v>0</v>
      </c>
      <c r="J37" s="28">
        <f t="shared" si="0"/>
        <v>0</v>
      </c>
      <c r="K37"/>
      <c r="L37" s="49"/>
      <c r="M37" s="49"/>
      <c r="N37"/>
      <c r="O37"/>
      <c r="P37"/>
      <c r="R37"/>
      <c r="S37"/>
      <c r="T37"/>
      <c r="U37"/>
      <c r="V37"/>
      <c r="W37"/>
      <c r="X37"/>
      <c r="Y37"/>
      <c r="Z37"/>
      <c r="AA37"/>
    </row>
    <row r="38" spans="1:27" s="1" customFormat="1" ht="23.4">
      <c r="A38" s="5"/>
      <c r="B38" s="14"/>
      <c r="C38" s="18"/>
      <c r="D38" s="23"/>
      <c r="E38" s="23"/>
      <c r="F38" s="34"/>
      <c r="G38" s="3"/>
      <c r="H38" s="11"/>
      <c r="I38" s="4">
        <f t="shared" si="2"/>
        <v>0</v>
      </c>
      <c r="J38" s="28">
        <f t="shared" si="0"/>
        <v>0</v>
      </c>
      <c r="K38"/>
      <c r="L38" s="49"/>
      <c r="M38" s="49"/>
      <c r="N38"/>
      <c r="O38"/>
      <c r="P38"/>
      <c r="R38"/>
      <c r="S38"/>
      <c r="T38"/>
      <c r="U38"/>
      <c r="V38"/>
      <c r="W38"/>
      <c r="X38"/>
      <c r="Y38"/>
      <c r="Z38"/>
      <c r="AA38"/>
    </row>
    <row r="39" spans="1:27" s="1" customFormat="1" ht="23.4">
      <c r="A39" s="5"/>
      <c r="B39" s="14"/>
      <c r="C39" s="18"/>
      <c r="D39" s="23"/>
      <c r="E39" s="23"/>
      <c r="F39" s="34"/>
      <c r="G39" s="3"/>
      <c r="H39" s="11"/>
      <c r="I39" s="4">
        <f t="shared" si="2"/>
        <v>0</v>
      </c>
      <c r="J39" s="28">
        <f t="shared" si="0"/>
        <v>0</v>
      </c>
      <c r="K39"/>
      <c r="L39" s="49"/>
      <c r="M39" s="49"/>
      <c r="N39"/>
      <c r="O39"/>
      <c r="P39"/>
      <c r="R39"/>
      <c r="S39"/>
      <c r="T39"/>
      <c r="U39"/>
      <c r="V39"/>
      <c r="W39"/>
      <c r="X39"/>
      <c r="Y39"/>
      <c r="Z39"/>
      <c r="AA39"/>
    </row>
    <row r="40" spans="1:27" s="1" customFormat="1" ht="24" thickBot="1">
      <c r="A40" s="5"/>
      <c r="B40" s="14"/>
      <c r="C40" s="18"/>
      <c r="D40" s="23"/>
      <c r="E40" s="23"/>
      <c r="F40" s="34"/>
      <c r="G40" s="3"/>
      <c r="H40" s="11"/>
      <c r="I40" s="420">
        <f t="shared" si="2"/>
        <v>0</v>
      </c>
      <c r="J40" s="54">
        <f t="shared" si="0"/>
        <v>0</v>
      </c>
      <c r="K40" s="50">
        <f>SUM(J37:J40)</f>
        <v>0</v>
      </c>
      <c r="L40" s="49" t="str">
        <f>+B37</f>
        <v>8094  Start-Up Training (Cost Reimbursement)</v>
      </c>
      <c r="M40" s="49"/>
      <c r="N40"/>
      <c r="O40"/>
      <c r="P40"/>
      <c r="R40"/>
      <c r="S40"/>
      <c r="T40"/>
      <c r="U40"/>
      <c r="V40"/>
      <c r="W40"/>
      <c r="X40"/>
      <c r="Y40"/>
      <c r="Z40"/>
      <c r="AA40"/>
    </row>
    <row r="41" spans="1:27" s="1" customFormat="1" ht="23.4">
      <c r="A41" s="5"/>
      <c r="B41" s="14" t="s">
        <v>52</v>
      </c>
      <c r="C41" s="18"/>
      <c r="D41" s="23"/>
      <c r="E41" s="23"/>
      <c r="F41" s="34"/>
      <c r="G41" s="3"/>
      <c r="H41" s="11"/>
      <c r="I41" s="4">
        <f t="shared" si="2"/>
        <v>0</v>
      </c>
      <c r="J41" s="28">
        <f t="shared" si="0"/>
        <v>0</v>
      </c>
      <c r="K41"/>
      <c r="L41" s="49"/>
      <c r="M41" s="49"/>
      <c r="N41"/>
      <c r="O41"/>
      <c r="P41"/>
      <c r="R41"/>
      <c r="S41"/>
      <c r="T41"/>
      <c r="U41"/>
      <c r="V41"/>
      <c r="W41"/>
      <c r="X41"/>
      <c r="Y41"/>
      <c r="Z41"/>
      <c r="AA41"/>
    </row>
    <row r="42" spans="1:27" s="1" customFormat="1" ht="24" thickBot="1">
      <c r="A42" s="5"/>
      <c r="B42" s="9"/>
      <c r="C42" s="18"/>
      <c r="D42" s="23"/>
      <c r="E42" s="23"/>
      <c r="F42" s="38"/>
      <c r="G42" s="10"/>
      <c r="H42" s="12"/>
      <c r="I42" s="420">
        <f t="shared" si="2"/>
        <v>0</v>
      </c>
      <c r="J42" s="54">
        <f t="shared" si="0"/>
        <v>0</v>
      </c>
      <c r="K42" s="50">
        <f>SUM(J41:J42)</f>
        <v>0</v>
      </c>
      <c r="L42" s="49" t="str">
        <f>+B41</f>
        <v>8095  Start-Up Purchased Services (Cost Reimbursement)</v>
      </c>
      <c r="M42" s="49"/>
      <c r="N42"/>
      <c r="O42"/>
      <c r="P42"/>
      <c r="R42"/>
      <c r="S42"/>
      <c r="T42"/>
      <c r="U42"/>
      <c r="V42"/>
      <c r="W42"/>
      <c r="X42"/>
      <c r="Y42"/>
      <c r="Z42"/>
      <c r="AA42"/>
    </row>
    <row r="43" spans="1:27" s="1" customFormat="1" ht="39" customHeight="1" thickBot="1">
      <c r="A43" s="5"/>
      <c r="B43" s="309" t="s">
        <v>53</v>
      </c>
      <c r="C43" s="17"/>
      <c r="D43" s="17"/>
      <c r="E43" s="17"/>
      <c r="F43" s="27"/>
      <c r="G43" s="17"/>
      <c r="H43" s="17"/>
      <c r="I43" s="31">
        <f>SUM(I13:I42)</f>
        <v>0</v>
      </c>
      <c r="J43" s="31">
        <f>SUM(J13:J42)</f>
        <v>0</v>
      </c>
      <c r="K43"/>
      <c r="L43" s="49"/>
      <c r="M43" s="49"/>
      <c r="N43"/>
      <c r="O43"/>
      <c r="P43"/>
      <c r="R43"/>
      <c r="S43"/>
      <c r="T43"/>
      <c r="U43"/>
      <c r="V43"/>
      <c r="W43"/>
      <c r="X43"/>
      <c r="Y43"/>
      <c r="Z43"/>
      <c r="AA43"/>
    </row>
    <row r="47" spans="1:27" ht="34.950000000000003" customHeight="1">
      <c r="B47" s="408"/>
      <c r="C47" s="409" t="str">
        <f>+C8</f>
        <v>Start-Up Period</v>
      </c>
      <c r="D47" s="496" t="str">
        <f>+D8</f>
        <v>TBD</v>
      </c>
      <c r="E47" s="496"/>
      <c r="F47" s="496"/>
      <c r="G47" s="496"/>
      <c r="H47" s="496"/>
      <c r="I47" s="409" t="str">
        <f>+I8</f>
        <v>**To be recorded in SAMIS**</v>
      </c>
      <c r="J47" s="410"/>
    </row>
    <row r="49" spans="4:8" ht="30" customHeight="1">
      <c r="D49" s="63"/>
      <c r="E49" s="63"/>
      <c r="F49" s="63"/>
      <c r="G49" s="63"/>
      <c r="H49" s="63"/>
    </row>
  </sheetData>
  <mergeCells count="9">
    <mergeCell ref="D47:H47"/>
    <mergeCell ref="I11:J11"/>
    <mergeCell ref="B11:H11"/>
    <mergeCell ref="D3:H3"/>
    <mergeCell ref="D4:H4"/>
    <mergeCell ref="D5:H5"/>
    <mergeCell ref="D6:H6"/>
    <mergeCell ref="D7:H7"/>
    <mergeCell ref="D8:H8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60D6C2-B268-4162-9469-70560821B2DD}">
  <sheetPr codeName="Sheet9"/>
  <dimension ref="A1:AA354"/>
  <sheetViews>
    <sheetView showGridLines="0" zoomScale="80" zoomScaleNormal="80" workbookViewId="0"/>
  </sheetViews>
  <sheetFormatPr defaultColWidth="9.109375" defaultRowHeight="15.6"/>
  <cols>
    <col min="1" max="1" width="7.88671875" style="60" customWidth="1"/>
    <col min="2" max="4" width="35.109375" style="1" customWidth="1"/>
    <col min="5" max="5" width="23.33203125" style="1" customWidth="1"/>
    <col min="6" max="6" width="14.33203125" style="1" customWidth="1"/>
    <col min="7" max="8" width="14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41.664062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20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20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20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  <c r="T3" s="307"/>
    </row>
    <row r="4" spans="1:20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  <c r="T4" s="307"/>
    </row>
    <row r="5" spans="1:20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  <c r="T5" s="308"/>
    </row>
    <row r="6" spans="1:20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  <c r="T6" s="307"/>
    </row>
    <row r="7" spans="1:20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  <c r="T7" s="307"/>
    </row>
    <row r="8" spans="1:20" ht="31.2" customHeight="1">
      <c r="B8" s="75"/>
      <c r="C8" s="76"/>
      <c r="D8" s="76"/>
      <c r="E8" s="76"/>
      <c r="F8" s="76"/>
      <c r="G8" s="77"/>
      <c r="H8" s="77"/>
      <c r="I8"/>
      <c r="J8" s="2"/>
      <c r="K8"/>
      <c r="T8" s="307"/>
    </row>
    <row r="9" spans="1:20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  <c r="T9" s="307"/>
    </row>
    <row r="10" spans="1:20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v>0</v>
      </c>
      <c r="P10" s="78"/>
      <c r="Q10" s="22">
        <v>7000</v>
      </c>
      <c r="S10" s="425"/>
      <c r="T10" s="307"/>
    </row>
    <row r="11" spans="1:20" ht="75.599999999999994" customHeight="1" thickBot="1">
      <c r="B11" s="83" t="s">
        <v>92</v>
      </c>
      <c r="C11" s="84" t="s">
        <v>93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v>0</v>
      </c>
      <c r="O11" s="422">
        <v>12</v>
      </c>
      <c r="P11" s="33">
        <v>0</v>
      </c>
      <c r="Q11" s="32">
        <v>0</v>
      </c>
      <c r="R11" s="426" t="s">
        <v>94</v>
      </c>
      <c r="S11" s="425"/>
      <c r="T11" s="307"/>
    </row>
    <row r="12" spans="1:20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20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20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20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20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60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B18" s="106"/>
      <c r="C18" s="106"/>
      <c r="D18" s="107"/>
      <c r="E18" s="108" t="s">
        <v>109</v>
      </c>
      <c r="F18" s="109"/>
      <c r="G18" s="109"/>
      <c r="H18" s="100">
        <f t="shared" ref="H18:H20" si="1">F18*G18</f>
        <v>0</v>
      </c>
      <c r="I18" s="110"/>
      <c r="J18" s="111"/>
      <c r="K18" s="103"/>
    </row>
    <row r="19" spans="1:20" ht="22.2" customHeight="1"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B20" s="112"/>
      <c r="C20" s="112"/>
      <c r="D20" s="113"/>
      <c r="E20" s="114" t="s">
        <v>111</v>
      </c>
      <c r="F20" s="115"/>
      <c r="G20" s="115"/>
      <c r="H20" s="116">
        <f t="shared" si="1"/>
        <v>0</v>
      </c>
      <c r="I20" s="117"/>
      <c r="J20" s="118"/>
      <c r="K20" s="103"/>
    </row>
    <row r="21" spans="1:20" ht="21">
      <c r="A21" s="60">
        <v>3</v>
      </c>
      <c r="B21" s="121"/>
      <c r="C21" s="121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2">+J21</f>
        <v>0</v>
      </c>
      <c r="M21" s="105">
        <f t="shared" ref="M21:M81" si="3">ROUND($M$11*L21,0)</f>
        <v>0</v>
      </c>
      <c r="N21" s="105">
        <f t="shared" ref="N21:N81" si="4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B22" s="106"/>
      <c r="C22" s="106"/>
      <c r="D22" s="107"/>
      <c r="E22" s="108" t="s">
        <v>109</v>
      </c>
      <c r="F22" s="109"/>
      <c r="G22" s="109"/>
      <c r="H22" s="100">
        <f t="shared" ref="H22:H24" si="5">F22*G22</f>
        <v>0</v>
      </c>
      <c r="I22" s="110"/>
      <c r="J22" s="111"/>
      <c r="K22" s="103"/>
    </row>
    <row r="23" spans="1:20" ht="22.2" customHeight="1">
      <c r="B23" s="106"/>
      <c r="C23" s="106"/>
      <c r="D23" s="97"/>
      <c r="E23" s="108" t="s">
        <v>110</v>
      </c>
      <c r="F23" s="109"/>
      <c r="G23" s="109"/>
      <c r="H23" s="100">
        <f t="shared" si="5"/>
        <v>0</v>
      </c>
      <c r="I23" s="110"/>
      <c r="J23" s="111"/>
      <c r="K23" s="103"/>
    </row>
    <row r="24" spans="1:20" ht="22.2" customHeight="1" thickBot="1">
      <c r="B24" s="112"/>
      <c r="C24" s="112"/>
      <c r="D24" s="113"/>
      <c r="E24" s="114" t="s">
        <v>111</v>
      </c>
      <c r="F24" s="115"/>
      <c r="G24" s="115"/>
      <c r="H24" s="116">
        <f t="shared" si="5"/>
        <v>0</v>
      </c>
      <c r="I24" s="117"/>
      <c r="J24" s="118"/>
      <c r="K24" s="103"/>
    </row>
    <row r="25" spans="1:20" ht="21.6" customHeight="1">
      <c r="A25" s="60">
        <v>4</v>
      </c>
      <c r="B25" s="96"/>
      <c r="C25" s="96"/>
      <c r="D25" s="97"/>
      <c r="E25" s="119" t="s">
        <v>108</v>
      </c>
      <c r="F25" s="99"/>
      <c r="G25" s="99"/>
      <c r="H25" s="120">
        <f>F25*G25</f>
        <v>0</v>
      </c>
      <c r="I25" s="101"/>
      <c r="J25" s="102">
        <f t="shared" ref="J25" si="6">ROUND((H25+H26+H27+H28)*I25,0)</f>
        <v>0</v>
      </c>
      <c r="K25" s="103"/>
      <c r="L25" s="104">
        <f t="shared" si="2"/>
        <v>0</v>
      </c>
      <c r="M25" s="105">
        <f t="shared" si="3"/>
        <v>0</v>
      </c>
      <c r="N25" s="105">
        <f t="shared" si="4"/>
        <v>0</v>
      </c>
      <c r="O25" s="105"/>
      <c r="P25" s="105">
        <f t="shared" ref="P25:P81" si="7">ROUND($P$11*L25,0)</f>
        <v>0</v>
      </c>
      <c r="Q25" s="105">
        <f>ROUND(IF(L25&lt;7000,L25*$Q$11,$Q$10*$Q$11),0)</f>
        <v>0</v>
      </c>
    </row>
    <row r="26" spans="1:20" ht="22.2" customHeight="1">
      <c r="B26" s="106"/>
      <c r="C26" s="106"/>
      <c r="D26" s="107"/>
      <c r="E26" s="108" t="s">
        <v>109</v>
      </c>
      <c r="F26" s="109"/>
      <c r="G26" s="109"/>
      <c r="H26" s="100">
        <f t="shared" ref="H26:H28" si="8">F26*G26</f>
        <v>0</v>
      </c>
      <c r="I26" s="110"/>
      <c r="J26" s="111"/>
      <c r="K26" s="103"/>
    </row>
    <row r="27" spans="1:20" ht="22.2" customHeight="1">
      <c r="B27" s="106"/>
      <c r="C27" s="106"/>
      <c r="D27" s="97"/>
      <c r="E27" s="108" t="s">
        <v>110</v>
      </c>
      <c r="F27" s="109"/>
      <c r="G27" s="109"/>
      <c r="H27" s="100">
        <f t="shared" si="8"/>
        <v>0</v>
      </c>
      <c r="I27" s="110"/>
      <c r="J27" s="111"/>
      <c r="K27" s="103"/>
    </row>
    <row r="28" spans="1:20" ht="22.2" customHeight="1" thickBot="1">
      <c r="B28" s="112"/>
      <c r="C28" s="112"/>
      <c r="D28" s="113"/>
      <c r="E28" s="114" t="s">
        <v>111</v>
      </c>
      <c r="F28" s="115"/>
      <c r="G28" s="115"/>
      <c r="H28" s="116">
        <f t="shared" si="8"/>
        <v>0</v>
      </c>
      <c r="I28" s="117"/>
      <c r="J28" s="118"/>
      <c r="K28" s="103"/>
    </row>
    <row r="29" spans="1:20" ht="22.2" customHeight="1">
      <c r="A29" s="60">
        <v>5</v>
      </c>
      <c r="B29" s="96"/>
      <c r="C29" s="96"/>
      <c r="D29" s="97"/>
      <c r="E29" s="119" t="s">
        <v>108</v>
      </c>
      <c r="F29" s="99"/>
      <c r="G29" s="99"/>
      <c r="H29" s="120">
        <f>F29*G29</f>
        <v>0</v>
      </c>
      <c r="I29" s="101"/>
      <c r="J29" s="102">
        <f t="shared" ref="J29" si="9">ROUND((H29+H30+H31+H32)*I29,0)</f>
        <v>0</v>
      </c>
      <c r="K29" s="103"/>
      <c r="L29" s="104">
        <f t="shared" si="2"/>
        <v>0</v>
      </c>
      <c r="M29" s="105">
        <f t="shared" si="3"/>
        <v>0</v>
      </c>
      <c r="N29" s="105">
        <f t="shared" si="4"/>
        <v>0</v>
      </c>
      <c r="O29" s="105"/>
      <c r="P29" s="105">
        <f t="shared" si="7"/>
        <v>0</v>
      </c>
      <c r="Q29" s="105">
        <f>ROUND(IF(L29&lt;7000,L29*$Q$11,$Q$10*$Q$11),0)</f>
        <v>0</v>
      </c>
    </row>
    <row r="30" spans="1:20" ht="22.2" customHeight="1">
      <c r="B30" s="106"/>
      <c r="C30" s="106"/>
      <c r="D30" s="107"/>
      <c r="E30" s="108" t="s">
        <v>109</v>
      </c>
      <c r="F30" s="109"/>
      <c r="G30" s="109"/>
      <c r="H30" s="100">
        <f t="shared" ref="H30:H32" si="10">F30*G30</f>
        <v>0</v>
      </c>
      <c r="I30" s="110"/>
      <c r="J30" s="111"/>
      <c r="K30" s="103"/>
    </row>
    <row r="31" spans="1:20" ht="22.2" customHeight="1">
      <c r="B31" s="106"/>
      <c r="C31" s="106"/>
      <c r="D31" s="97"/>
      <c r="E31" s="108" t="s">
        <v>110</v>
      </c>
      <c r="F31" s="109"/>
      <c r="G31" s="109"/>
      <c r="H31" s="100">
        <f t="shared" si="10"/>
        <v>0</v>
      </c>
      <c r="I31" s="110"/>
      <c r="J31" s="111"/>
      <c r="K31" s="103"/>
      <c r="T31" s="122"/>
    </row>
    <row r="32" spans="1:20" ht="22.2" customHeight="1" thickBot="1">
      <c r="B32" s="112"/>
      <c r="C32" s="112"/>
      <c r="D32" s="113"/>
      <c r="E32" s="114" t="s">
        <v>111</v>
      </c>
      <c r="F32" s="115"/>
      <c r="G32" s="115"/>
      <c r="H32" s="116">
        <f t="shared" si="10"/>
        <v>0</v>
      </c>
      <c r="I32" s="117"/>
      <c r="J32" s="118"/>
      <c r="K32" s="103"/>
      <c r="T32" s="122"/>
    </row>
    <row r="33" spans="1:20" ht="22.2" customHeight="1">
      <c r="A33" s="60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1">ROUND((H33+H34+H35+H36)*I33,0)</f>
        <v>0</v>
      </c>
      <c r="K33" s="103"/>
      <c r="L33" s="104">
        <f t="shared" si="2"/>
        <v>0</v>
      </c>
      <c r="M33" s="105">
        <f t="shared" si="3"/>
        <v>0</v>
      </c>
      <c r="N33" s="105">
        <f t="shared" si="4"/>
        <v>0</v>
      </c>
      <c r="O33" s="105"/>
      <c r="P33" s="105">
        <f t="shared" si="7"/>
        <v>0</v>
      </c>
      <c r="Q33" s="105">
        <f>ROUND(IF(L33&lt;7000,L33*$Q$11,$Q$10*$Q$11),0)</f>
        <v>0</v>
      </c>
      <c r="T33" s="123"/>
    </row>
    <row r="34" spans="1:20" ht="22.2" customHeight="1">
      <c r="B34" s="106"/>
      <c r="C34" s="106"/>
      <c r="D34" s="107"/>
      <c r="E34" s="108" t="s">
        <v>109</v>
      </c>
      <c r="F34" s="109"/>
      <c r="G34" s="109"/>
      <c r="H34" s="100">
        <f t="shared" ref="H34:H36" si="12">F34*G34</f>
        <v>0</v>
      </c>
      <c r="I34" s="110"/>
      <c r="J34" s="111"/>
      <c r="K34" s="103"/>
      <c r="T34" s="122"/>
    </row>
    <row r="35" spans="1:20" ht="22.2" customHeight="1">
      <c r="B35" s="106"/>
      <c r="C35" s="106"/>
      <c r="D35" s="97"/>
      <c r="E35" s="108" t="s">
        <v>110</v>
      </c>
      <c r="F35" s="109"/>
      <c r="G35" s="109"/>
      <c r="H35" s="100">
        <f t="shared" si="12"/>
        <v>0</v>
      </c>
      <c r="I35" s="110"/>
      <c r="J35" s="111"/>
      <c r="K35" s="103"/>
      <c r="T35" s="122"/>
    </row>
    <row r="36" spans="1:20" ht="22.2" customHeight="1" thickBot="1">
      <c r="B36" s="112"/>
      <c r="C36" s="112"/>
      <c r="D36" s="113"/>
      <c r="E36" s="114" t="s">
        <v>111</v>
      </c>
      <c r="F36" s="115"/>
      <c r="G36" s="115"/>
      <c r="H36" s="116">
        <f t="shared" si="12"/>
        <v>0</v>
      </c>
      <c r="I36" s="117"/>
      <c r="J36" s="118"/>
      <c r="K36" s="103"/>
      <c r="T36" s="122"/>
    </row>
    <row r="37" spans="1:20" ht="22.2" customHeight="1">
      <c r="A37" s="60">
        <v>7</v>
      </c>
      <c r="B37" s="96"/>
      <c r="C37" s="96"/>
      <c r="D37" s="97"/>
      <c r="E37" s="98" t="s">
        <v>108</v>
      </c>
      <c r="F37" s="99"/>
      <c r="G37" s="99"/>
      <c r="H37" s="100">
        <f>F37*G37</f>
        <v>0</v>
      </c>
      <c r="I37" s="101"/>
      <c r="J37" s="102">
        <f t="shared" ref="J37" si="13">ROUND((H37+H38+H39+H40)*I37,0)</f>
        <v>0</v>
      </c>
      <c r="K37" s="103"/>
      <c r="L37" s="104">
        <f t="shared" si="2"/>
        <v>0</v>
      </c>
      <c r="M37" s="105">
        <f t="shared" si="3"/>
        <v>0</v>
      </c>
      <c r="N37" s="105">
        <f t="shared" si="4"/>
        <v>0</v>
      </c>
      <c r="O37" s="105"/>
      <c r="P37" s="105">
        <f t="shared" si="7"/>
        <v>0</v>
      </c>
      <c r="Q37" s="105">
        <f>ROUND(IF(L37&lt;7000,L37*$Q$11,$Q$10*$Q$11),0)</f>
        <v>0</v>
      </c>
      <c r="T37" s="122"/>
    </row>
    <row r="38" spans="1:20" ht="22.2" customHeight="1">
      <c r="B38" s="106"/>
      <c r="C38" s="106"/>
      <c r="D38" s="107"/>
      <c r="E38" s="108" t="s">
        <v>109</v>
      </c>
      <c r="F38" s="109"/>
      <c r="G38" s="109"/>
      <c r="H38" s="100">
        <f t="shared" ref="H38:H40" si="14">F38*G38</f>
        <v>0</v>
      </c>
      <c r="I38" s="110"/>
      <c r="J38" s="111"/>
      <c r="K38" s="103"/>
      <c r="T38" s="122"/>
    </row>
    <row r="39" spans="1:20" ht="22.2" customHeight="1">
      <c r="B39" s="106"/>
      <c r="C39" s="106"/>
      <c r="D39" s="97"/>
      <c r="E39" s="108" t="s">
        <v>110</v>
      </c>
      <c r="F39" s="109"/>
      <c r="G39" s="109"/>
      <c r="H39" s="100">
        <f t="shared" si="14"/>
        <v>0</v>
      </c>
      <c r="I39" s="110"/>
      <c r="J39" s="111"/>
      <c r="K39" s="103"/>
      <c r="T39" s="122"/>
    </row>
    <row r="40" spans="1:20" ht="22.2" customHeight="1" thickBot="1">
      <c r="B40" s="112"/>
      <c r="C40" s="112"/>
      <c r="D40" s="113"/>
      <c r="E40" s="114" t="s">
        <v>111</v>
      </c>
      <c r="F40" s="115"/>
      <c r="G40" s="115"/>
      <c r="H40" s="116">
        <f t="shared" si="14"/>
        <v>0</v>
      </c>
      <c r="I40" s="117"/>
      <c r="J40" s="118"/>
      <c r="K40" s="103"/>
    </row>
    <row r="41" spans="1:20" ht="22.2" customHeight="1">
      <c r="A41" s="60">
        <v>8</v>
      </c>
      <c r="B41" s="9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5">ROUND((H41+H42+H43+H44)*I41,0)</f>
        <v>0</v>
      </c>
      <c r="K41" s="103"/>
      <c r="L41" s="104">
        <f t="shared" si="2"/>
        <v>0</v>
      </c>
      <c r="M41" s="105">
        <f t="shared" si="3"/>
        <v>0</v>
      </c>
      <c r="N41" s="105">
        <f t="shared" si="4"/>
        <v>0</v>
      </c>
      <c r="O41" s="105"/>
      <c r="P41" s="105">
        <f t="shared" si="7"/>
        <v>0</v>
      </c>
      <c r="Q41" s="105">
        <f>ROUND(IF(L41&lt;7000,L41*$Q$11,$Q$10*$Q$11),0)</f>
        <v>0</v>
      </c>
    </row>
    <row r="42" spans="1:20" ht="22.2" customHeight="1">
      <c r="B42" s="106"/>
      <c r="C42" s="106"/>
      <c r="D42" s="107"/>
      <c r="E42" s="108" t="s">
        <v>109</v>
      </c>
      <c r="F42" s="109"/>
      <c r="G42" s="109"/>
      <c r="H42" s="100">
        <f t="shared" ref="H42:H44" si="16">F42*G42</f>
        <v>0</v>
      </c>
      <c r="I42" s="110"/>
      <c r="J42" s="111"/>
      <c r="K42" s="103"/>
    </row>
    <row r="43" spans="1:20" ht="22.2" customHeight="1">
      <c r="B43" s="106"/>
      <c r="C43" s="106"/>
      <c r="D43" s="97"/>
      <c r="E43" s="108" t="s">
        <v>110</v>
      </c>
      <c r="F43" s="109"/>
      <c r="G43" s="109"/>
      <c r="H43" s="124">
        <f t="shared" si="16"/>
        <v>0</v>
      </c>
      <c r="I43" s="110"/>
      <c r="J43" s="111"/>
      <c r="K43" s="103"/>
    </row>
    <row r="44" spans="1:20" ht="22.2" customHeight="1" thickBot="1">
      <c r="B44" s="112"/>
      <c r="C44" s="112"/>
      <c r="D44" s="113"/>
      <c r="E44" s="114" t="s">
        <v>111</v>
      </c>
      <c r="F44" s="115"/>
      <c r="G44" s="115"/>
      <c r="H44" s="125">
        <f t="shared" si="16"/>
        <v>0</v>
      </c>
      <c r="I44" s="117"/>
      <c r="J44" s="118"/>
      <c r="K44" s="103"/>
    </row>
    <row r="45" spans="1:20" ht="22.2" customHeight="1">
      <c r="A45" s="60">
        <v>9</v>
      </c>
      <c r="B45" s="9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7">ROUND((H45+H46+H47+H48)*I45,0)</f>
        <v>0</v>
      </c>
      <c r="K45" s="103"/>
      <c r="L45" s="104">
        <f t="shared" si="2"/>
        <v>0</v>
      </c>
      <c r="M45" s="105">
        <f t="shared" si="3"/>
        <v>0</v>
      </c>
      <c r="N45" s="105">
        <f t="shared" si="4"/>
        <v>0</v>
      </c>
      <c r="O45" s="105"/>
      <c r="P45" s="105">
        <f t="shared" si="7"/>
        <v>0</v>
      </c>
      <c r="Q45" s="105">
        <f>ROUND(IF(L45&lt;7000,L45*$Q$11,$Q$10*$Q$11),0)</f>
        <v>0</v>
      </c>
    </row>
    <row r="46" spans="1:20" ht="22.2" customHeight="1">
      <c r="B46" s="106"/>
      <c r="C46" s="106"/>
      <c r="D46" s="107"/>
      <c r="E46" s="108" t="s">
        <v>109</v>
      </c>
      <c r="F46" s="109"/>
      <c r="G46" s="109"/>
      <c r="H46" s="100">
        <f t="shared" ref="H46:H48" si="18">F46*G46</f>
        <v>0</v>
      </c>
      <c r="I46" s="110"/>
      <c r="J46" s="111"/>
      <c r="K46" s="103"/>
    </row>
    <row r="47" spans="1:20" ht="22.2" customHeight="1">
      <c r="B47" s="106"/>
      <c r="C47" s="106"/>
      <c r="D47" s="97"/>
      <c r="E47" s="108" t="s">
        <v>110</v>
      </c>
      <c r="F47" s="109"/>
      <c r="G47" s="109"/>
      <c r="H47" s="124">
        <f t="shared" si="18"/>
        <v>0</v>
      </c>
      <c r="I47" s="110"/>
      <c r="J47" s="111"/>
      <c r="K47" s="103"/>
    </row>
    <row r="48" spans="1:20" ht="22.2" customHeight="1" thickBot="1">
      <c r="B48" s="112"/>
      <c r="C48" s="112"/>
      <c r="D48" s="113"/>
      <c r="E48" s="108" t="s">
        <v>111</v>
      </c>
      <c r="F48" s="115"/>
      <c r="G48" s="115"/>
      <c r="H48" s="125">
        <f t="shared" si="18"/>
        <v>0</v>
      </c>
      <c r="I48" s="117"/>
      <c r="J48" s="118"/>
      <c r="K48" s="103"/>
    </row>
    <row r="49" spans="1:17" ht="22.2" customHeight="1">
      <c r="A49" s="60">
        <v>10</v>
      </c>
      <c r="B49" s="126"/>
      <c r="C49" s="96"/>
      <c r="D49" s="97"/>
      <c r="E49" s="119" t="s">
        <v>108</v>
      </c>
      <c r="F49" s="99"/>
      <c r="G49" s="99"/>
      <c r="H49" s="100">
        <f>F49*G49</f>
        <v>0</v>
      </c>
      <c r="I49" s="101"/>
      <c r="J49" s="102">
        <f t="shared" ref="J49" si="19">ROUND((H49+H50+H51+H52)*I49,0)</f>
        <v>0</v>
      </c>
      <c r="K49" s="103"/>
      <c r="L49" s="104">
        <f t="shared" si="2"/>
        <v>0</v>
      </c>
      <c r="M49" s="105">
        <f t="shared" si="3"/>
        <v>0</v>
      </c>
      <c r="N49" s="105">
        <f t="shared" si="4"/>
        <v>0</v>
      </c>
      <c r="O49" s="105"/>
      <c r="P49" s="105">
        <f t="shared" si="7"/>
        <v>0</v>
      </c>
      <c r="Q49" s="105">
        <f>ROUND(IF(L49&lt;7000,L49*$Q$11,$Q$10*$Q$11),0)</f>
        <v>0</v>
      </c>
    </row>
    <row r="50" spans="1:17" ht="22.2" customHeight="1">
      <c r="B50" s="127"/>
      <c r="C50" s="106"/>
      <c r="D50" s="107"/>
      <c r="E50" s="108" t="s">
        <v>109</v>
      </c>
      <c r="F50" s="109"/>
      <c r="G50" s="109"/>
      <c r="H50" s="100">
        <f t="shared" ref="H50:H52" si="20">F50*G50</f>
        <v>0</v>
      </c>
      <c r="I50" s="110"/>
      <c r="J50" s="111"/>
      <c r="K50" s="103"/>
    </row>
    <row r="51" spans="1:17" ht="22.2" customHeight="1">
      <c r="B51" s="127"/>
      <c r="C51" s="106"/>
      <c r="D51" s="97"/>
      <c r="E51" s="108" t="s">
        <v>110</v>
      </c>
      <c r="F51" s="109"/>
      <c r="G51" s="109"/>
      <c r="H51" s="124">
        <f t="shared" si="20"/>
        <v>0</v>
      </c>
      <c r="I51" s="110"/>
      <c r="J51" s="111"/>
      <c r="K51" s="103"/>
    </row>
    <row r="52" spans="1:17" ht="22.2" customHeight="1" thickBot="1">
      <c r="B52" s="128"/>
      <c r="C52" s="112"/>
      <c r="D52" s="113"/>
      <c r="E52" s="114" t="s">
        <v>111</v>
      </c>
      <c r="F52" s="115"/>
      <c r="G52" s="115"/>
      <c r="H52" s="125">
        <f t="shared" si="20"/>
        <v>0</v>
      </c>
      <c r="I52" s="117"/>
      <c r="J52" s="118"/>
      <c r="K52" s="103"/>
    </row>
    <row r="53" spans="1:17" ht="22.2" customHeight="1">
      <c r="A53" s="60">
        <v>11</v>
      </c>
      <c r="B53" s="126"/>
      <c r="C53" s="96"/>
      <c r="D53" s="97"/>
      <c r="E53" s="119" t="s">
        <v>108</v>
      </c>
      <c r="F53" s="99"/>
      <c r="G53" s="99"/>
      <c r="H53" s="100">
        <f>F53*G53</f>
        <v>0</v>
      </c>
      <c r="I53" s="101"/>
      <c r="J53" s="102">
        <f t="shared" ref="J53" si="21">ROUND((H53+H54+H55+H56)*I53,0)</f>
        <v>0</v>
      </c>
      <c r="K53" s="103"/>
      <c r="L53" s="104">
        <f t="shared" si="2"/>
        <v>0</v>
      </c>
      <c r="M53" s="105">
        <f t="shared" si="3"/>
        <v>0</v>
      </c>
      <c r="N53" s="105">
        <f t="shared" si="4"/>
        <v>0</v>
      </c>
      <c r="O53" s="105"/>
      <c r="P53" s="105">
        <f t="shared" si="7"/>
        <v>0</v>
      </c>
      <c r="Q53" s="105">
        <f>ROUND(IF(L53&lt;7000,L53*$Q$11,$Q$10*$Q$11),0)</f>
        <v>0</v>
      </c>
    </row>
    <row r="54" spans="1:17" ht="22.2" customHeight="1">
      <c r="B54" s="127"/>
      <c r="C54" s="106"/>
      <c r="D54" s="107"/>
      <c r="E54" s="108" t="s">
        <v>109</v>
      </c>
      <c r="F54" s="109"/>
      <c r="G54" s="109"/>
      <c r="H54" s="100">
        <f t="shared" ref="H54:H56" si="22">F54*G54</f>
        <v>0</v>
      </c>
      <c r="I54" s="110"/>
      <c r="J54" s="111"/>
      <c r="K54" s="103"/>
    </row>
    <row r="55" spans="1:17" ht="22.2" customHeight="1">
      <c r="B55" s="127"/>
      <c r="C55" s="106"/>
      <c r="D55" s="97"/>
      <c r="E55" s="108" t="s">
        <v>110</v>
      </c>
      <c r="F55" s="109"/>
      <c r="G55" s="109"/>
      <c r="H55" s="124">
        <f t="shared" si="22"/>
        <v>0</v>
      </c>
      <c r="I55" s="110"/>
      <c r="J55" s="111"/>
      <c r="K55" s="103"/>
    </row>
    <row r="56" spans="1:17" ht="22.2" customHeight="1" thickBot="1">
      <c r="B56" s="128"/>
      <c r="C56" s="112"/>
      <c r="D56" s="113"/>
      <c r="E56" s="114" t="s">
        <v>111</v>
      </c>
      <c r="F56" s="115"/>
      <c r="G56" s="115"/>
      <c r="H56" s="125">
        <f t="shared" si="22"/>
        <v>0</v>
      </c>
      <c r="I56" s="117"/>
      <c r="J56" s="118"/>
      <c r="K56" s="103"/>
    </row>
    <row r="57" spans="1:17" ht="22.2" customHeight="1">
      <c r="A57" s="60">
        <v>12</v>
      </c>
      <c r="B57" s="126"/>
      <c r="C57" s="96"/>
      <c r="D57" s="97"/>
      <c r="E57" s="119" t="s">
        <v>108</v>
      </c>
      <c r="F57" s="99"/>
      <c r="G57" s="99"/>
      <c r="H57" s="100">
        <f>F57*G57</f>
        <v>0</v>
      </c>
      <c r="I57" s="101"/>
      <c r="J57" s="102">
        <f t="shared" ref="J57" si="23">ROUND((H57+H58+H59+H60)*I57,0)</f>
        <v>0</v>
      </c>
      <c r="K57" s="103"/>
      <c r="L57" s="104">
        <f t="shared" si="2"/>
        <v>0</v>
      </c>
      <c r="M57" s="105">
        <f t="shared" si="3"/>
        <v>0</v>
      </c>
      <c r="N57" s="105">
        <f t="shared" si="4"/>
        <v>0</v>
      </c>
      <c r="O57" s="105"/>
      <c r="P57" s="105">
        <f t="shared" si="7"/>
        <v>0</v>
      </c>
      <c r="Q57" s="105">
        <f>ROUND(IF(L57&lt;7000,L57*$Q$11,$Q$10*$Q$11),0)</f>
        <v>0</v>
      </c>
    </row>
    <row r="58" spans="1:17" ht="22.2" customHeight="1">
      <c r="B58" s="127"/>
      <c r="C58" s="106"/>
      <c r="D58" s="107"/>
      <c r="E58" s="108" t="s">
        <v>109</v>
      </c>
      <c r="F58" s="109"/>
      <c r="G58" s="109"/>
      <c r="H58" s="100">
        <f t="shared" ref="H58:H60" si="24">F58*G58</f>
        <v>0</v>
      </c>
      <c r="I58" s="110"/>
      <c r="J58" s="111"/>
      <c r="K58" s="103"/>
    </row>
    <row r="59" spans="1:17" ht="22.2" customHeight="1">
      <c r="B59" s="127"/>
      <c r="C59" s="106"/>
      <c r="D59" s="97"/>
      <c r="E59" s="108" t="s">
        <v>110</v>
      </c>
      <c r="F59" s="109"/>
      <c r="G59" s="109"/>
      <c r="H59" s="124">
        <f t="shared" si="24"/>
        <v>0</v>
      </c>
      <c r="I59" s="110"/>
      <c r="J59" s="111"/>
      <c r="K59" s="103"/>
    </row>
    <row r="60" spans="1:17" ht="22.2" customHeight="1" thickBot="1">
      <c r="B60" s="128"/>
      <c r="C60" s="112"/>
      <c r="D60" s="113"/>
      <c r="E60" s="114" t="s">
        <v>111</v>
      </c>
      <c r="F60" s="115"/>
      <c r="G60" s="115"/>
      <c r="H60" s="125">
        <f t="shared" si="24"/>
        <v>0</v>
      </c>
      <c r="I60" s="117"/>
      <c r="J60" s="118"/>
      <c r="K60" s="103"/>
    </row>
    <row r="61" spans="1:17" ht="22.2" customHeight="1">
      <c r="A61" s="60">
        <v>13</v>
      </c>
      <c r="B61" s="126"/>
      <c r="C61" s="96"/>
      <c r="D61" s="97"/>
      <c r="E61" s="119" t="s">
        <v>108</v>
      </c>
      <c r="F61" s="99"/>
      <c r="G61" s="99"/>
      <c r="H61" s="100">
        <f>F61*G61</f>
        <v>0</v>
      </c>
      <c r="I61" s="101"/>
      <c r="J61" s="102">
        <f t="shared" ref="J61" si="25">ROUND((H61+H62+H63+H64)*I61,0)</f>
        <v>0</v>
      </c>
      <c r="K61" s="103"/>
      <c r="L61" s="104">
        <f t="shared" si="2"/>
        <v>0</v>
      </c>
      <c r="M61" s="105">
        <f t="shared" si="3"/>
        <v>0</v>
      </c>
      <c r="N61" s="105">
        <f t="shared" si="4"/>
        <v>0</v>
      </c>
      <c r="O61" s="105"/>
      <c r="P61" s="105">
        <f t="shared" si="7"/>
        <v>0</v>
      </c>
      <c r="Q61" s="105">
        <f>ROUND(IF(L61&lt;7000,L61*$Q$11,$Q$10*$Q$11),0)</f>
        <v>0</v>
      </c>
    </row>
    <row r="62" spans="1:17" ht="22.2" customHeight="1">
      <c r="B62" s="127"/>
      <c r="C62" s="106"/>
      <c r="D62" s="107"/>
      <c r="E62" s="108" t="s">
        <v>109</v>
      </c>
      <c r="F62" s="109"/>
      <c r="G62" s="109"/>
      <c r="H62" s="100">
        <f t="shared" ref="H62:H64" si="26">F62*G62</f>
        <v>0</v>
      </c>
      <c r="I62" s="110"/>
      <c r="J62" s="111"/>
      <c r="K62" s="103"/>
    </row>
    <row r="63" spans="1:17" ht="22.2" customHeight="1">
      <c r="B63" s="127"/>
      <c r="C63" s="106"/>
      <c r="D63" s="97"/>
      <c r="E63" s="108" t="s">
        <v>110</v>
      </c>
      <c r="F63" s="109"/>
      <c r="G63" s="109"/>
      <c r="H63" s="124">
        <f t="shared" si="26"/>
        <v>0</v>
      </c>
      <c r="I63" s="110"/>
      <c r="J63" s="111"/>
      <c r="K63" s="103"/>
    </row>
    <row r="64" spans="1:17" ht="22.2" customHeight="1" thickBot="1">
      <c r="B64" s="128"/>
      <c r="C64" s="112"/>
      <c r="D64" s="113"/>
      <c r="E64" s="114" t="s">
        <v>111</v>
      </c>
      <c r="F64" s="115"/>
      <c r="G64" s="115"/>
      <c r="H64" s="125">
        <f t="shared" si="26"/>
        <v>0</v>
      </c>
      <c r="I64" s="117"/>
      <c r="J64" s="118"/>
      <c r="K64" s="103"/>
    </row>
    <row r="65" spans="1:17" ht="22.2" customHeight="1">
      <c r="A65" s="60">
        <v>14</v>
      </c>
      <c r="B65" s="126"/>
      <c r="C65" s="96"/>
      <c r="D65" s="129"/>
      <c r="E65" s="119" t="s">
        <v>108</v>
      </c>
      <c r="F65" s="99"/>
      <c r="G65" s="99"/>
      <c r="H65" s="100">
        <f>F65*G65</f>
        <v>0</v>
      </c>
      <c r="I65" s="101"/>
      <c r="J65" s="102">
        <f t="shared" ref="J65" si="27">ROUND((H65+H66+H67+H68)*I65,0)</f>
        <v>0</v>
      </c>
      <c r="K65" s="103"/>
      <c r="L65" s="104">
        <f t="shared" si="2"/>
        <v>0</v>
      </c>
      <c r="M65" s="105">
        <f t="shared" si="3"/>
        <v>0</v>
      </c>
      <c r="N65" s="105">
        <f t="shared" si="4"/>
        <v>0</v>
      </c>
      <c r="O65" s="105"/>
      <c r="P65" s="105">
        <f t="shared" si="7"/>
        <v>0</v>
      </c>
      <c r="Q65" s="105">
        <f>ROUND(IF(L65&lt;7000,L65*$Q$11,$Q$10*$Q$11),0)</f>
        <v>0</v>
      </c>
    </row>
    <row r="66" spans="1:17" ht="22.2" customHeight="1">
      <c r="B66" s="127"/>
      <c r="C66" s="106"/>
      <c r="D66" s="97"/>
      <c r="E66" s="108" t="s">
        <v>109</v>
      </c>
      <c r="F66" s="109"/>
      <c r="G66" s="109"/>
      <c r="H66" s="100">
        <f t="shared" ref="H66:H68" si="28">F66*G66</f>
        <v>0</v>
      </c>
      <c r="I66" s="110"/>
      <c r="J66" s="111"/>
      <c r="K66" s="103"/>
    </row>
    <row r="67" spans="1:17" ht="22.2" customHeight="1">
      <c r="B67" s="127"/>
      <c r="C67" s="106"/>
      <c r="D67" s="97"/>
      <c r="E67" s="108" t="s">
        <v>110</v>
      </c>
      <c r="F67" s="109"/>
      <c r="G67" s="109"/>
      <c r="H67" s="124">
        <f t="shared" si="28"/>
        <v>0</v>
      </c>
      <c r="I67" s="110"/>
      <c r="J67" s="111"/>
      <c r="K67" s="103"/>
    </row>
    <row r="68" spans="1:17" ht="22.2" customHeight="1" thickBot="1">
      <c r="B68" s="128"/>
      <c r="C68" s="112"/>
      <c r="D68" s="113"/>
      <c r="E68" s="114" t="s">
        <v>111</v>
      </c>
      <c r="F68" s="115"/>
      <c r="G68" s="115"/>
      <c r="H68" s="125">
        <f t="shared" si="28"/>
        <v>0</v>
      </c>
      <c r="I68" s="117"/>
      <c r="J68" s="118"/>
      <c r="K68" s="103"/>
    </row>
    <row r="69" spans="1:17" ht="22.2" customHeight="1">
      <c r="A69" s="60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29">ROUND((H69+H70+H71+H72)*I69,0)</f>
        <v>0</v>
      </c>
      <c r="K69" s="103"/>
      <c r="L69" s="104">
        <f t="shared" si="2"/>
        <v>0</v>
      </c>
      <c r="M69" s="105">
        <f t="shared" si="3"/>
        <v>0</v>
      </c>
      <c r="N69" s="105">
        <f t="shared" si="4"/>
        <v>0</v>
      </c>
      <c r="O69" s="105"/>
      <c r="P69" s="105">
        <f t="shared" si="7"/>
        <v>0</v>
      </c>
      <c r="Q69" s="105">
        <f>ROUND(IF(L69&lt;7000,L69*$Q$11,$Q$10*$Q$11),0)</f>
        <v>0</v>
      </c>
    </row>
    <row r="70" spans="1:17" ht="22.2" customHeight="1">
      <c r="B70" s="127"/>
      <c r="C70" s="106"/>
      <c r="D70" s="97"/>
      <c r="E70" s="108" t="s">
        <v>109</v>
      </c>
      <c r="F70" s="109"/>
      <c r="G70" s="109"/>
      <c r="H70" s="100">
        <f t="shared" ref="H70:H72" si="30">F70*G70</f>
        <v>0</v>
      </c>
      <c r="I70" s="110"/>
      <c r="J70" s="111"/>
      <c r="K70" s="103"/>
    </row>
    <row r="71" spans="1:17" ht="22.2" customHeight="1">
      <c r="B71" s="127"/>
      <c r="C71" s="106"/>
      <c r="D71" s="97"/>
      <c r="E71" s="108" t="s">
        <v>110</v>
      </c>
      <c r="F71" s="109"/>
      <c r="G71" s="109"/>
      <c r="H71" s="124">
        <f t="shared" si="30"/>
        <v>0</v>
      </c>
      <c r="I71" s="110"/>
      <c r="J71" s="111"/>
      <c r="K71" s="103"/>
    </row>
    <row r="72" spans="1:17" ht="22.2" customHeight="1" thickBot="1">
      <c r="B72" s="128"/>
      <c r="C72" s="112"/>
      <c r="D72" s="113"/>
      <c r="E72" s="114" t="s">
        <v>111</v>
      </c>
      <c r="F72" s="115"/>
      <c r="G72" s="115"/>
      <c r="H72" s="125">
        <f t="shared" si="30"/>
        <v>0</v>
      </c>
      <c r="I72" s="117"/>
      <c r="J72" s="118"/>
      <c r="K72" s="103"/>
    </row>
    <row r="73" spans="1:17" ht="22.2" customHeight="1">
      <c r="A73" s="60">
        <v>16</v>
      </c>
      <c r="B73" s="126"/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1">ROUND((H73+H74+H75+H76)*I73,0)</f>
        <v>0</v>
      </c>
      <c r="K73" s="103"/>
      <c r="L73" s="104">
        <f t="shared" si="2"/>
        <v>0</v>
      </c>
      <c r="M73" s="105">
        <f t="shared" si="3"/>
        <v>0</v>
      </c>
      <c r="N73" s="105">
        <f t="shared" si="4"/>
        <v>0</v>
      </c>
      <c r="O73" s="105"/>
      <c r="P73" s="105">
        <f t="shared" si="7"/>
        <v>0</v>
      </c>
      <c r="Q73" s="105">
        <f>ROUND(IF(L73&lt;7000,L73*$Q$11,$Q$10*$Q$11),0)</f>
        <v>0</v>
      </c>
    </row>
    <row r="74" spans="1:17" ht="22.2" customHeight="1">
      <c r="B74" s="127"/>
      <c r="C74" s="106"/>
      <c r="D74" s="97"/>
      <c r="E74" s="108" t="s">
        <v>109</v>
      </c>
      <c r="F74" s="109"/>
      <c r="G74" s="109"/>
      <c r="H74" s="100">
        <f t="shared" ref="H74:H76" si="32">F74*G74</f>
        <v>0</v>
      </c>
      <c r="I74" s="110"/>
      <c r="J74" s="111"/>
      <c r="K74" s="103"/>
    </row>
    <row r="75" spans="1:17" ht="22.2" customHeight="1">
      <c r="B75" s="127"/>
      <c r="C75" s="106"/>
      <c r="D75" s="97"/>
      <c r="E75" s="108" t="s">
        <v>110</v>
      </c>
      <c r="F75" s="109"/>
      <c r="G75" s="109"/>
      <c r="H75" s="124">
        <f t="shared" si="32"/>
        <v>0</v>
      </c>
      <c r="I75" s="110"/>
      <c r="J75" s="111"/>
      <c r="K75" s="103"/>
    </row>
    <row r="76" spans="1:17" ht="22.2" customHeight="1" thickBot="1">
      <c r="B76" s="128"/>
      <c r="C76" s="112"/>
      <c r="D76" s="113"/>
      <c r="E76" s="114" t="s">
        <v>111</v>
      </c>
      <c r="F76" s="115"/>
      <c r="G76" s="115"/>
      <c r="H76" s="125">
        <f t="shared" si="32"/>
        <v>0</v>
      </c>
      <c r="I76" s="117"/>
      <c r="J76" s="118"/>
      <c r="K76" s="103"/>
    </row>
    <row r="77" spans="1:17" ht="22.2" customHeight="1">
      <c r="A77" s="60">
        <v>17</v>
      </c>
      <c r="B77" s="126"/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3">ROUND((H77+H78+H79+H80)*I77,0)</f>
        <v>0</v>
      </c>
      <c r="K77" s="103"/>
      <c r="L77" s="104">
        <f t="shared" si="2"/>
        <v>0</v>
      </c>
      <c r="M77" s="105">
        <f t="shared" si="3"/>
        <v>0</v>
      </c>
      <c r="N77" s="105">
        <f t="shared" si="4"/>
        <v>0</v>
      </c>
      <c r="O77" s="105"/>
      <c r="P77" s="105">
        <f t="shared" si="7"/>
        <v>0</v>
      </c>
      <c r="Q77" s="105">
        <f>ROUND(IF(L77&lt;7000,L77*$Q$11,$Q$10*$Q$11),0)</f>
        <v>0</v>
      </c>
    </row>
    <row r="78" spans="1:17" ht="22.2" customHeight="1">
      <c r="B78" s="127"/>
      <c r="C78" s="106"/>
      <c r="D78" s="97"/>
      <c r="E78" s="108" t="s">
        <v>109</v>
      </c>
      <c r="F78" s="109"/>
      <c r="G78" s="109"/>
      <c r="H78" s="100">
        <f t="shared" ref="H78:H80" si="34">F78*G78</f>
        <v>0</v>
      </c>
      <c r="I78" s="110"/>
      <c r="J78" s="111"/>
      <c r="K78" s="103"/>
    </row>
    <row r="79" spans="1:17" ht="22.2" customHeight="1">
      <c r="B79" s="127"/>
      <c r="C79" s="106"/>
      <c r="D79" s="97"/>
      <c r="E79" s="108" t="s">
        <v>110</v>
      </c>
      <c r="F79" s="109"/>
      <c r="G79" s="109"/>
      <c r="H79" s="100">
        <f t="shared" si="34"/>
        <v>0</v>
      </c>
      <c r="I79" s="110"/>
      <c r="J79" s="111"/>
      <c r="K79" s="103"/>
    </row>
    <row r="80" spans="1:17" ht="22.2" customHeight="1" thickBot="1">
      <c r="B80" s="128"/>
      <c r="C80" s="112"/>
      <c r="D80" s="113"/>
      <c r="E80" s="114" t="s">
        <v>111</v>
      </c>
      <c r="F80" s="115"/>
      <c r="G80" s="115"/>
      <c r="H80" s="116">
        <f t="shared" si="34"/>
        <v>0</v>
      </c>
      <c r="I80" s="117"/>
      <c r="J80" s="118"/>
      <c r="K80" s="103"/>
    </row>
    <row r="81" spans="1:17" ht="22.2" customHeight="1">
      <c r="A81" s="60">
        <v>18</v>
      </c>
      <c r="B81" s="126"/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5">ROUND((H81+H82+H83+H84)*I81,0)</f>
        <v>0</v>
      </c>
      <c r="K81" s="103"/>
      <c r="L81" s="104">
        <f t="shared" si="2"/>
        <v>0</v>
      </c>
      <c r="M81" s="105">
        <f t="shared" si="3"/>
        <v>0</v>
      </c>
      <c r="N81" s="105">
        <f t="shared" si="4"/>
        <v>0</v>
      </c>
      <c r="O81" s="105"/>
      <c r="P81" s="105">
        <f t="shared" si="7"/>
        <v>0</v>
      </c>
      <c r="Q81" s="105">
        <f>ROUND(IF(L81&lt;7000,L81*$Q$11,$Q$10*$Q$11),0)</f>
        <v>0</v>
      </c>
    </row>
    <row r="82" spans="1:17" ht="22.2" customHeight="1">
      <c r="B82" s="127"/>
      <c r="C82" s="106"/>
      <c r="D82" s="97"/>
      <c r="E82" s="108" t="s">
        <v>109</v>
      </c>
      <c r="F82" s="109"/>
      <c r="G82" s="109"/>
      <c r="H82" s="100">
        <f t="shared" ref="H82:H84" si="36">F82*G82</f>
        <v>0</v>
      </c>
      <c r="I82" s="110"/>
      <c r="J82" s="111"/>
      <c r="K82" s="103"/>
    </row>
    <row r="83" spans="1:17" ht="22.2" customHeight="1">
      <c r="B83" s="127"/>
      <c r="C83" s="106"/>
      <c r="D83" s="97"/>
      <c r="E83" s="108" t="s">
        <v>110</v>
      </c>
      <c r="F83" s="109"/>
      <c r="G83" s="109"/>
      <c r="H83" s="124">
        <f t="shared" si="36"/>
        <v>0</v>
      </c>
      <c r="I83" s="110"/>
      <c r="J83" s="111"/>
      <c r="K83" s="103"/>
    </row>
    <row r="84" spans="1:17" ht="22.2" customHeight="1" thickBot="1">
      <c r="B84" s="128"/>
      <c r="C84" s="112"/>
      <c r="D84" s="113"/>
      <c r="E84" s="114" t="s">
        <v>111</v>
      </c>
      <c r="F84" s="115"/>
      <c r="G84" s="115"/>
      <c r="H84" s="125">
        <f t="shared" si="36"/>
        <v>0</v>
      </c>
      <c r="I84" s="117"/>
      <c r="J84" s="118"/>
      <c r="K84" s="103"/>
    </row>
    <row r="85" spans="1:17" ht="22.2" customHeight="1">
      <c r="A85" s="60">
        <v>19</v>
      </c>
      <c r="B85" s="126"/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7">ROUND((H85+H86+H87+H88)*I85,0)</f>
        <v>0</v>
      </c>
      <c r="K85" s="103"/>
      <c r="L85" s="104">
        <f t="shared" ref="L85:L145" si="38">+J85</f>
        <v>0</v>
      </c>
      <c r="M85" s="105">
        <f t="shared" ref="M85:M145" si="39">ROUND($M$11*L85,0)</f>
        <v>0</v>
      </c>
      <c r="N85" s="105">
        <f t="shared" ref="N85:N145" si="40">ROUND($N$11*L85,0)</f>
        <v>0</v>
      </c>
      <c r="O85" s="105"/>
      <c r="P85" s="105">
        <f t="shared" ref="P85:P145" si="41">ROUND($P$11*L85,0)</f>
        <v>0</v>
      </c>
      <c r="Q85" s="105">
        <f>ROUND(IF(L85&lt;7000,L85*$Q$11,$Q$10*$Q$11),0)</f>
        <v>0</v>
      </c>
    </row>
    <row r="86" spans="1:17" ht="22.2" customHeight="1">
      <c r="B86" s="127"/>
      <c r="C86" s="106"/>
      <c r="D86" s="97"/>
      <c r="E86" s="108" t="s">
        <v>109</v>
      </c>
      <c r="F86" s="109"/>
      <c r="G86" s="109"/>
      <c r="H86" s="100">
        <f t="shared" ref="H86:H88" si="42">F86*G86</f>
        <v>0</v>
      </c>
      <c r="I86" s="110"/>
      <c r="J86" s="111"/>
      <c r="K86" s="103"/>
    </row>
    <row r="87" spans="1:17" ht="22.2" customHeight="1">
      <c r="B87" s="127"/>
      <c r="C87" s="106"/>
      <c r="D87" s="97"/>
      <c r="E87" s="108" t="s">
        <v>110</v>
      </c>
      <c r="F87" s="109"/>
      <c r="G87" s="109"/>
      <c r="H87" s="100">
        <f t="shared" si="42"/>
        <v>0</v>
      </c>
      <c r="I87" s="110"/>
      <c r="J87" s="111"/>
      <c r="K87" s="103"/>
    </row>
    <row r="88" spans="1:17" ht="22.2" customHeight="1" thickBot="1">
      <c r="B88" s="128"/>
      <c r="C88" s="112"/>
      <c r="D88" s="113"/>
      <c r="E88" s="108" t="s">
        <v>111</v>
      </c>
      <c r="F88" s="115"/>
      <c r="G88" s="115"/>
      <c r="H88" s="100">
        <f t="shared" si="42"/>
        <v>0</v>
      </c>
      <c r="I88" s="117"/>
      <c r="J88" s="118"/>
      <c r="K88" s="103"/>
    </row>
    <row r="89" spans="1:17" ht="22.2" customHeight="1">
      <c r="A89" s="60">
        <v>20</v>
      </c>
      <c r="B89" s="126"/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3">ROUND((H89+H90+H91+H92)*I89,0)</f>
        <v>0</v>
      </c>
      <c r="K89" s="103"/>
      <c r="L89" s="104">
        <f t="shared" si="38"/>
        <v>0</v>
      </c>
      <c r="M89" s="105">
        <f t="shared" si="39"/>
        <v>0</v>
      </c>
      <c r="N89" s="105">
        <f t="shared" si="40"/>
        <v>0</v>
      </c>
      <c r="O89" s="105"/>
      <c r="P89" s="105">
        <f t="shared" si="41"/>
        <v>0</v>
      </c>
      <c r="Q89" s="105">
        <f>ROUND(IF(L89&lt;7000,L89*$Q$11,$Q$10*$Q$11),0)</f>
        <v>0</v>
      </c>
    </row>
    <row r="90" spans="1:17" ht="22.2" customHeight="1">
      <c r="B90" s="127"/>
      <c r="C90" s="106"/>
      <c r="D90" s="97"/>
      <c r="E90" s="108" t="s">
        <v>109</v>
      </c>
      <c r="F90" s="109"/>
      <c r="G90" s="109"/>
      <c r="H90" s="100">
        <f t="shared" ref="H90:H92" si="44">F90*G90</f>
        <v>0</v>
      </c>
      <c r="I90" s="110"/>
      <c r="J90" s="111"/>
      <c r="K90" s="103"/>
    </row>
    <row r="91" spans="1:17" ht="22.2" customHeight="1">
      <c r="B91" s="127"/>
      <c r="C91" s="106"/>
      <c r="D91" s="97"/>
      <c r="E91" s="108" t="s">
        <v>110</v>
      </c>
      <c r="F91" s="109"/>
      <c r="G91" s="109"/>
      <c r="H91" s="100">
        <f t="shared" si="44"/>
        <v>0</v>
      </c>
      <c r="I91" s="110"/>
      <c r="J91" s="111"/>
      <c r="K91" s="103"/>
    </row>
    <row r="92" spans="1:17" ht="22.2" customHeight="1" thickBot="1">
      <c r="B92" s="128"/>
      <c r="C92" s="112"/>
      <c r="D92" s="113"/>
      <c r="E92" s="114" t="s">
        <v>111</v>
      </c>
      <c r="F92" s="115"/>
      <c r="G92" s="115"/>
      <c r="H92" s="116">
        <f t="shared" si="44"/>
        <v>0</v>
      </c>
      <c r="I92" s="117"/>
      <c r="J92" s="118"/>
      <c r="K92" s="103"/>
    </row>
    <row r="93" spans="1:17" ht="22.2" customHeight="1">
      <c r="A93" s="60">
        <v>21</v>
      </c>
      <c r="B93" s="126"/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5">ROUND((H93+H94+H95+H96)*I93,0)</f>
        <v>0</v>
      </c>
      <c r="K93" s="103"/>
      <c r="L93" s="104">
        <f t="shared" si="38"/>
        <v>0</v>
      </c>
      <c r="M93" s="105">
        <f t="shared" si="39"/>
        <v>0</v>
      </c>
      <c r="N93" s="105">
        <f t="shared" si="40"/>
        <v>0</v>
      </c>
      <c r="O93" s="105"/>
      <c r="P93" s="105">
        <f t="shared" si="41"/>
        <v>0</v>
      </c>
      <c r="Q93" s="105">
        <f>ROUND(IF(L93&lt;7000,L93*$Q$11,$Q$10*$Q$11),0)</f>
        <v>0</v>
      </c>
    </row>
    <row r="94" spans="1:17" ht="22.2" customHeight="1">
      <c r="B94" s="127"/>
      <c r="C94" s="106"/>
      <c r="D94" s="97"/>
      <c r="E94" s="108" t="s">
        <v>109</v>
      </c>
      <c r="F94" s="109"/>
      <c r="G94" s="109"/>
      <c r="H94" s="100">
        <f t="shared" ref="H94:H96" si="46">F94*G94</f>
        <v>0</v>
      </c>
      <c r="I94" s="110"/>
      <c r="J94" s="111"/>
      <c r="K94" s="103"/>
    </row>
    <row r="95" spans="1:17" ht="22.2" customHeight="1">
      <c r="B95" s="127"/>
      <c r="C95" s="106"/>
      <c r="D95" s="97"/>
      <c r="E95" s="108" t="s">
        <v>110</v>
      </c>
      <c r="F95" s="109"/>
      <c r="G95" s="109"/>
      <c r="H95" s="100">
        <f t="shared" si="46"/>
        <v>0</v>
      </c>
      <c r="I95" s="110"/>
      <c r="J95" s="111"/>
      <c r="K95" s="103"/>
    </row>
    <row r="96" spans="1:17" ht="22.2" customHeight="1" thickBot="1">
      <c r="B96" s="128"/>
      <c r="C96" s="112"/>
      <c r="D96" s="113"/>
      <c r="E96" s="114" t="s">
        <v>111</v>
      </c>
      <c r="F96" s="115"/>
      <c r="G96" s="115"/>
      <c r="H96" s="116">
        <f t="shared" si="46"/>
        <v>0</v>
      </c>
      <c r="I96" s="117"/>
      <c r="J96" s="118"/>
      <c r="K96" s="103"/>
    </row>
    <row r="97" spans="1:17" ht="22.2" customHeight="1">
      <c r="A97" s="60">
        <v>22</v>
      </c>
      <c r="B97" s="126"/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7">ROUND((H97+H98+H99+H100)*I97,0)</f>
        <v>0</v>
      </c>
      <c r="K97" s="103"/>
      <c r="L97" s="104">
        <f t="shared" si="38"/>
        <v>0</v>
      </c>
      <c r="M97" s="105">
        <f t="shared" si="39"/>
        <v>0</v>
      </c>
      <c r="N97" s="105">
        <f t="shared" si="40"/>
        <v>0</v>
      </c>
      <c r="O97" s="105"/>
      <c r="P97" s="105">
        <f t="shared" si="41"/>
        <v>0</v>
      </c>
      <c r="Q97" s="105">
        <f>ROUND(IF(L97&lt;7000,L97*$Q$11,$Q$10*$Q$11),0)</f>
        <v>0</v>
      </c>
    </row>
    <row r="98" spans="1:17" ht="22.2" customHeight="1">
      <c r="B98" s="127"/>
      <c r="C98" s="106"/>
      <c r="D98" s="97"/>
      <c r="E98" s="108" t="s">
        <v>109</v>
      </c>
      <c r="F98" s="109"/>
      <c r="G98" s="109"/>
      <c r="H98" s="100">
        <f t="shared" ref="H98:H100" si="48">F98*G98</f>
        <v>0</v>
      </c>
      <c r="I98" s="110"/>
      <c r="J98" s="111"/>
      <c r="K98" s="103"/>
    </row>
    <row r="99" spans="1:17" ht="22.2" customHeight="1">
      <c r="B99" s="127"/>
      <c r="C99" s="106"/>
      <c r="D99" s="97"/>
      <c r="E99" s="108" t="s">
        <v>110</v>
      </c>
      <c r="F99" s="109"/>
      <c r="G99" s="109"/>
      <c r="H99" s="100">
        <f t="shared" si="48"/>
        <v>0</v>
      </c>
      <c r="I99" s="110"/>
      <c r="J99" s="111"/>
      <c r="K99" s="103"/>
    </row>
    <row r="100" spans="1:17" ht="22.2" customHeight="1" thickBot="1">
      <c r="B100" s="128"/>
      <c r="C100" s="112"/>
      <c r="D100" s="113"/>
      <c r="E100" s="114" t="s">
        <v>111</v>
      </c>
      <c r="F100" s="115"/>
      <c r="G100" s="115"/>
      <c r="H100" s="116">
        <f t="shared" si="48"/>
        <v>0</v>
      </c>
      <c r="I100" s="117"/>
      <c r="J100" s="118"/>
      <c r="K100" s="103"/>
    </row>
    <row r="101" spans="1:17" ht="22.2" customHeight="1">
      <c r="A101" s="60">
        <v>23</v>
      </c>
      <c r="B101" s="126"/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49">ROUND((H101+H102+H103+H104)*I101,0)</f>
        <v>0</v>
      </c>
      <c r="K101" s="103"/>
      <c r="L101" s="104">
        <f t="shared" si="38"/>
        <v>0</v>
      </c>
      <c r="M101" s="105">
        <f t="shared" si="39"/>
        <v>0</v>
      </c>
      <c r="N101" s="105">
        <f t="shared" si="40"/>
        <v>0</v>
      </c>
      <c r="O101" s="105"/>
      <c r="P101" s="105">
        <f t="shared" si="41"/>
        <v>0</v>
      </c>
      <c r="Q101" s="105">
        <f>ROUND(IF(L101&lt;7000,L101*$Q$11,$Q$10*$Q$11),0)</f>
        <v>0</v>
      </c>
    </row>
    <row r="102" spans="1:17" ht="22.2" customHeight="1">
      <c r="B102" s="127"/>
      <c r="C102" s="106"/>
      <c r="D102" s="97"/>
      <c r="E102" s="108" t="s">
        <v>109</v>
      </c>
      <c r="F102" s="109"/>
      <c r="G102" s="109"/>
      <c r="H102" s="100">
        <f t="shared" ref="H102:H104" si="50">F102*G102</f>
        <v>0</v>
      </c>
      <c r="I102" s="110"/>
      <c r="J102" s="111"/>
      <c r="K102" s="103"/>
    </row>
    <row r="103" spans="1:17" ht="22.2" customHeight="1">
      <c r="B103" s="127"/>
      <c r="C103" s="106"/>
      <c r="D103" s="97"/>
      <c r="E103" s="108" t="s">
        <v>110</v>
      </c>
      <c r="F103" s="109"/>
      <c r="G103" s="109"/>
      <c r="H103" s="100">
        <f t="shared" si="50"/>
        <v>0</v>
      </c>
      <c r="I103" s="110"/>
      <c r="J103" s="111"/>
      <c r="K103" s="103"/>
    </row>
    <row r="104" spans="1:17" ht="22.2" customHeight="1" thickBot="1">
      <c r="B104" s="128"/>
      <c r="C104" s="112"/>
      <c r="D104" s="113"/>
      <c r="E104" s="114" t="s">
        <v>111</v>
      </c>
      <c r="F104" s="115"/>
      <c r="G104" s="115"/>
      <c r="H104" s="116">
        <f t="shared" si="50"/>
        <v>0</v>
      </c>
      <c r="I104" s="117"/>
      <c r="J104" s="118"/>
      <c r="K104" s="103"/>
    </row>
    <row r="105" spans="1:17" ht="22.2" customHeight="1">
      <c r="A105" s="60">
        <v>24</v>
      </c>
      <c r="B105" s="126"/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1">ROUND((H105+H106+H107+H108)*I105,0)</f>
        <v>0</v>
      </c>
      <c r="K105" s="103"/>
      <c r="L105" s="104">
        <f t="shared" si="38"/>
        <v>0</v>
      </c>
      <c r="M105" s="105">
        <f t="shared" si="39"/>
        <v>0</v>
      </c>
      <c r="N105" s="105">
        <f t="shared" si="40"/>
        <v>0</v>
      </c>
      <c r="O105" s="105"/>
      <c r="P105" s="105">
        <f t="shared" si="41"/>
        <v>0</v>
      </c>
      <c r="Q105" s="105">
        <f>ROUND(IF(L105&lt;7000,L105*$Q$11,$Q$10*$Q$11),0)</f>
        <v>0</v>
      </c>
    </row>
    <row r="106" spans="1:17" ht="22.2" customHeight="1">
      <c r="B106" s="127"/>
      <c r="C106" s="106"/>
      <c r="D106" s="97"/>
      <c r="E106" s="108" t="s">
        <v>109</v>
      </c>
      <c r="F106" s="109"/>
      <c r="G106" s="109"/>
      <c r="H106" s="100">
        <f t="shared" ref="H106:H108" si="52">F106*G106</f>
        <v>0</v>
      </c>
      <c r="I106" s="110"/>
      <c r="J106" s="111"/>
      <c r="K106" s="103"/>
    </row>
    <row r="107" spans="1:17" ht="22.2" customHeight="1">
      <c r="B107" s="127"/>
      <c r="C107" s="106"/>
      <c r="D107" s="97"/>
      <c r="E107" s="108" t="s">
        <v>110</v>
      </c>
      <c r="F107" s="109"/>
      <c r="G107" s="109"/>
      <c r="H107" s="100">
        <f t="shared" si="52"/>
        <v>0</v>
      </c>
      <c r="I107" s="110"/>
      <c r="J107" s="111"/>
      <c r="K107" s="103"/>
    </row>
    <row r="108" spans="1:17" ht="22.2" customHeight="1" thickBot="1">
      <c r="B108" s="128"/>
      <c r="C108" s="112"/>
      <c r="D108" s="113"/>
      <c r="E108" s="114" t="s">
        <v>111</v>
      </c>
      <c r="F108" s="115"/>
      <c r="G108" s="115"/>
      <c r="H108" s="116">
        <f t="shared" si="52"/>
        <v>0</v>
      </c>
      <c r="I108" s="117"/>
      <c r="J108" s="118"/>
      <c r="K108" s="103"/>
    </row>
    <row r="109" spans="1:17" ht="22.2" customHeight="1">
      <c r="A109" s="60">
        <v>25</v>
      </c>
      <c r="B109" s="126"/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3">ROUND((H109+H110+H111+H112)*I109,0)</f>
        <v>0</v>
      </c>
      <c r="K109" s="103"/>
      <c r="L109" s="104">
        <f t="shared" si="38"/>
        <v>0</v>
      </c>
      <c r="M109" s="105">
        <f t="shared" si="39"/>
        <v>0</v>
      </c>
      <c r="N109" s="105">
        <f t="shared" si="40"/>
        <v>0</v>
      </c>
      <c r="O109" s="105"/>
      <c r="P109" s="105">
        <f t="shared" si="41"/>
        <v>0</v>
      </c>
      <c r="Q109" s="105">
        <f>ROUND(IF(L109&lt;7000,L109*$Q$11,$Q$10*$Q$11),0)</f>
        <v>0</v>
      </c>
    </row>
    <row r="110" spans="1:17" ht="22.2" customHeight="1">
      <c r="B110" s="127"/>
      <c r="C110" s="106"/>
      <c r="D110" s="97"/>
      <c r="E110" s="108" t="s">
        <v>109</v>
      </c>
      <c r="F110" s="109"/>
      <c r="G110" s="109"/>
      <c r="H110" s="100">
        <f t="shared" ref="H110:H112" si="54">F110*G110</f>
        <v>0</v>
      </c>
      <c r="I110" s="110"/>
      <c r="J110" s="111"/>
      <c r="K110" s="103"/>
    </row>
    <row r="111" spans="1:17" ht="22.2" customHeight="1">
      <c r="B111" s="127"/>
      <c r="C111" s="106"/>
      <c r="D111" s="97"/>
      <c r="E111" s="108" t="s">
        <v>110</v>
      </c>
      <c r="F111" s="109"/>
      <c r="G111" s="109"/>
      <c r="H111" s="100">
        <f t="shared" si="54"/>
        <v>0</v>
      </c>
      <c r="I111" s="110"/>
      <c r="J111" s="111"/>
      <c r="K111" s="103"/>
    </row>
    <row r="112" spans="1:17" ht="22.2" customHeight="1" thickBot="1">
      <c r="B112" s="128"/>
      <c r="C112" s="112"/>
      <c r="D112" s="113"/>
      <c r="E112" s="114" t="s">
        <v>111</v>
      </c>
      <c r="F112" s="115"/>
      <c r="G112" s="115"/>
      <c r="H112" s="116">
        <f t="shared" si="54"/>
        <v>0</v>
      </c>
      <c r="I112" s="117"/>
      <c r="J112" s="118"/>
      <c r="K112" s="103"/>
    </row>
    <row r="113" spans="1:17" ht="22.2" customHeight="1">
      <c r="A113" s="60">
        <v>26</v>
      </c>
      <c r="B113" s="126"/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5">ROUND((H113+H114+H115+H116)*I113,0)</f>
        <v>0</v>
      </c>
      <c r="K113" s="103"/>
      <c r="L113" s="104">
        <f t="shared" si="38"/>
        <v>0</v>
      </c>
      <c r="M113" s="105">
        <f t="shared" si="39"/>
        <v>0</v>
      </c>
      <c r="N113" s="105">
        <f t="shared" si="40"/>
        <v>0</v>
      </c>
      <c r="O113" s="105"/>
      <c r="P113" s="105">
        <f t="shared" si="41"/>
        <v>0</v>
      </c>
      <c r="Q113" s="105">
        <f>ROUND(IF(L113&lt;7000,L113*$Q$11,$Q$10*$Q$11),0)</f>
        <v>0</v>
      </c>
    </row>
    <row r="114" spans="1:17" ht="22.2" customHeight="1">
      <c r="B114" s="127"/>
      <c r="C114" s="106"/>
      <c r="D114" s="97"/>
      <c r="E114" s="108" t="s">
        <v>109</v>
      </c>
      <c r="F114" s="109"/>
      <c r="G114" s="109"/>
      <c r="H114" s="100">
        <f t="shared" ref="H114:H116" si="56">F114*G114</f>
        <v>0</v>
      </c>
      <c r="I114" s="110"/>
      <c r="J114" s="111"/>
      <c r="K114" s="103"/>
    </row>
    <row r="115" spans="1:17" ht="22.2" customHeight="1">
      <c r="B115" s="127"/>
      <c r="C115" s="106"/>
      <c r="D115" s="97"/>
      <c r="E115" s="108" t="s">
        <v>110</v>
      </c>
      <c r="F115" s="109"/>
      <c r="G115" s="109"/>
      <c r="H115" s="100">
        <f t="shared" si="56"/>
        <v>0</v>
      </c>
      <c r="I115" s="110"/>
      <c r="J115" s="111"/>
      <c r="K115" s="103"/>
    </row>
    <row r="116" spans="1:17" ht="22.2" customHeight="1" thickBot="1">
      <c r="B116" s="128"/>
      <c r="C116" s="112"/>
      <c r="D116" s="113"/>
      <c r="E116" s="114" t="s">
        <v>111</v>
      </c>
      <c r="F116" s="115"/>
      <c r="G116" s="115"/>
      <c r="H116" s="116">
        <f t="shared" si="56"/>
        <v>0</v>
      </c>
      <c r="I116" s="117"/>
      <c r="J116" s="118"/>
      <c r="K116" s="103"/>
    </row>
    <row r="117" spans="1:17" ht="22.2" customHeight="1">
      <c r="A117" s="60">
        <v>27</v>
      </c>
      <c r="B117" s="126"/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7">ROUND((H117+H118+H119+H120)*I117,0)</f>
        <v>0</v>
      </c>
      <c r="K117" s="103"/>
      <c r="L117" s="104">
        <f t="shared" si="38"/>
        <v>0</v>
      </c>
      <c r="M117" s="105">
        <f t="shared" si="39"/>
        <v>0</v>
      </c>
      <c r="N117" s="105">
        <f t="shared" si="40"/>
        <v>0</v>
      </c>
      <c r="O117" s="105"/>
      <c r="P117" s="105">
        <f t="shared" si="41"/>
        <v>0</v>
      </c>
      <c r="Q117" s="105">
        <f>ROUND(IF(L117&lt;7000,L117*$Q$11,$Q$10*$Q$11),0)</f>
        <v>0</v>
      </c>
    </row>
    <row r="118" spans="1:17" ht="22.2" customHeight="1">
      <c r="B118" s="127"/>
      <c r="C118" s="106"/>
      <c r="D118" s="97"/>
      <c r="E118" s="108" t="s">
        <v>109</v>
      </c>
      <c r="F118" s="109"/>
      <c r="G118" s="109"/>
      <c r="H118" s="100">
        <f t="shared" ref="H118:H120" si="58">F118*G118</f>
        <v>0</v>
      </c>
      <c r="I118" s="110"/>
      <c r="J118" s="111"/>
      <c r="K118" s="103"/>
    </row>
    <row r="119" spans="1:17" ht="22.2" customHeight="1">
      <c r="B119" s="127"/>
      <c r="C119" s="106"/>
      <c r="D119" s="97"/>
      <c r="E119" s="108" t="s">
        <v>110</v>
      </c>
      <c r="F119" s="109"/>
      <c r="G119" s="109"/>
      <c r="H119" s="124">
        <f t="shared" si="58"/>
        <v>0</v>
      </c>
      <c r="I119" s="110"/>
      <c r="J119" s="111"/>
      <c r="K119" s="103"/>
    </row>
    <row r="120" spans="1:17" ht="22.2" customHeight="1" thickBot="1">
      <c r="B120" s="128"/>
      <c r="C120" s="112"/>
      <c r="D120" s="113"/>
      <c r="E120" s="114" t="s">
        <v>111</v>
      </c>
      <c r="F120" s="115"/>
      <c r="G120" s="115"/>
      <c r="H120" s="125">
        <f t="shared" si="58"/>
        <v>0</v>
      </c>
      <c r="I120" s="117"/>
      <c r="J120" s="118"/>
      <c r="K120" s="103"/>
    </row>
    <row r="121" spans="1:17" ht="22.2" customHeight="1">
      <c r="A121" s="60">
        <v>28</v>
      </c>
      <c r="B121" s="126"/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59">ROUND((H121+H122+H123+H124)*I121,0)</f>
        <v>0</v>
      </c>
      <c r="K121" s="103"/>
      <c r="L121" s="104">
        <f t="shared" si="38"/>
        <v>0</v>
      </c>
      <c r="M121" s="105">
        <f t="shared" si="39"/>
        <v>0</v>
      </c>
      <c r="N121" s="105">
        <f t="shared" si="40"/>
        <v>0</v>
      </c>
      <c r="O121" s="105"/>
      <c r="P121" s="105">
        <f t="shared" si="41"/>
        <v>0</v>
      </c>
      <c r="Q121" s="105">
        <f>ROUND(IF(L121&lt;7000,L121*$Q$11,$Q$10*$Q$11),0)</f>
        <v>0</v>
      </c>
    </row>
    <row r="122" spans="1:17" ht="22.2" customHeight="1">
      <c r="B122" s="127"/>
      <c r="C122" s="106"/>
      <c r="D122" s="97"/>
      <c r="E122" s="108" t="s">
        <v>109</v>
      </c>
      <c r="F122" s="109"/>
      <c r="G122" s="109"/>
      <c r="H122" s="100">
        <f t="shared" ref="H122:H124" si="60">F122*G122</f>
        <v>0</v>
      </c>
      <c r="I122" s="110"/>
      <c r="J122" s="111"/>
      <c r="K122" s="103"/>
    </row>
    <row r="123" spans="1:17" ht="22.2" customHeight="1">
      <c r="B123" s="127"/>
      <c r="C123" s="106"/>
      <c r="D123" s="97"/>
      <c r="E123" s="108" t="s">
        <v>110</v>
      </c>
      <c r="F123" s="109"/>
      <c r="G123" s="109"/>
      <c r="H123" s="124">
        <f t="shared" si="60"/>
        <v>0</v>
      </c>
      <c r="I123" s="110"/>
      <c r="J123" s="111"/>
      <c r="K123" s="103"/>
    </row>
    <row r="124" spans="1:17" ht="22.2" customHeight="1" thickBot="1">
      <c r="B124" s="128"/>
      <c r="C124" s="112"/>
      <c r="D124" s="113"/>
      <c r="E124" s="114" t="s">
        <v>111</v>
      </c>
      <c r="F124" s="115"/>
      <c r="G124" s="115"/>
      <c r="H124" s="125">
        <f t="shared" si="60"/>
        <v>0</v>
      </c>
      <c r="I124" s="117"/>
      <c r="J124" s="118"/>
      <c r="K124" s="103"/>
    </row>
    <row r="125" spans="1:17" ht="22.2" customHeight="1">
      <c r="A125" s="60">
        <v>29</v>
      </c>
      <c r="B125" s="126"/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1">ROUND((H125+H126+H127+H128)*I125,0)</f>
        <v>0</v>
      </c>
      <c r="K125" s="103"/>
      <c r="L125" s="104">
        <f t="shared" si="38"/>
        <v>0</v>
      </c>
      <c r="M125" s="105">
        <f t="shared" si="39"/>
        <v>0</v>
      </c>
      <c r="N125" s="105">
        <f t="shared" si="40"/>
        <v>0</v>
      </c>
      <c r="O125" s="105"/>
      <c r="P125" s="105">
        <f t="shared" si="41"/>
        <v>0</v>
      </c>
      <c r="Q125" s="105">
        <f>ROUND(IF(L125&lt;7000,L125*$Q$11,$Q$10*$Q$11),0)</f>
        <v>0</v>
      </c>
    </row>
    <row r="126" spans="1:17" ht="22.2" customHeight="1">
      <c r="B126" s="127"/>
      <c r="C126" s="106"/>
      <c r="D126" s="97"/>
      <c r="E126" s="108" t="s">
        <v>109</v>
      </c>
      <c r="F126" s="109"/>
      <c r="G126" s="109"/>
      <c r="H126" s="100">
        <f t="shared" ref="H126:H128" si="62">F126*G126</f>
        <v>0</v>
      </c>
      <c r="I126" s="110"/>
      <c r="J126" s="111"/>
      <c r="K126" s="103"/>
    </row>
    <row r="127" spans="1:17" ht="22.2" customHeight="1">
      <c r="B127" s="127"/>
      <c r="C127" s="106"/>
      <c r="D127" s="97"/>
      <c r="E127" s="108" t="s">
        <v>110</v>
      </c>
      <c r="F127" s="109"/>
      <c r="G127" s="109"/>
      <c r="H127" s="100">
        <f t="shared" si="62"/>
        <v>0</v>
      </c>
      <c r="I127" s="110"/>
      <c r="J127" s="111"/>
      <c r="K127" s="103"/>
    </row>
    <row r="128" spans="1:17" ht="22.2" customHeight="1" thickBot="1">
      <c r="B128" s="128"/>
      <c r="C128" s="112"/>
      <c r="D128" s="113"/>
      <c r="E128" s="114" t="s">
        <v>111</v>
      </c>
      <c r="F128" s="115"/>
      <c r="G128" s="115"/>
      <c r="H128" s="116">
        <f t="shared" si="62"/>
        <v>0</v>
      </c>
      <c r="I128" s="117"/>
      <c r="J128" s="118"/>
      <c r="K128" s="103"/>
    </row>
    <row r="129" spans="1:17" ht="22.2" customHeight="1">
      <c r="A129" s="60">
        <v>30</v>
      </c>
      <c r="B129" s="126"/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3">ROUND((H129+H130+H131+H132)*I129,0)</f>
        <v>0</v>
      </c>
      <c r="K129" s="103"/>
      <c r="L129" s="104">
        <f t="shared" si="38"/>
        <v>0</v>
      </c>
      <c r="M129" s="105">
        <f t="shared" si="39"/>
        <v>0</v>
      </c>
      <c r="N129" s="105">
        <f t="shared" si="40"/>
        <v>0</v>
      </c>
      <c r="O129" s="105"/>
      <c r="P129" s="105">
        <f t="shared" si="41"/>
        <v>0</v>
      </c>
      <c r="Q129" s="105">
        <f>ROUND(IF(L129&lt;7000,L129*$Q$11,$Q$10*$Q$11),0)</f>
        <v>0</v>
      </c>
    </row>
    <row r="130" spans="1:17" ht="22.2" customHeight="1">
      <c r="B130" s="127"/>
      <c r="C130" s="106"/>
      <c r="D130" s="97"/>
      <c r="E130" s="108" t="s">
        <v>109</v>
      </c>
      <c r="F130" s="109"/>
      <c r="G130" s="109"/>
      <c r="H130" s="100">
        <f t="shared" ref="H130:H132" si="64">F130*G130</f>
        <v>0</v>
      </c>
      <c r="I130" s="110"/>
      <c r="J130" s="111"/>
      <c r="K130" s="103"/>
    </row>
    <row r="131" spans="1:17" ht="22.2" customHeight="1">
      <c r="B131" s="127"/>
      <c r="C131" s="106"/>
      <c r="D131" s="97"/>
      <c r="E131" s="108" t="s">
        <v>110</v>
      </c>
      <c r="F131" s="109"/>
      <c r="G131" s="109"/>
      <c r="H131" s="100">
        <f t="shared" si="64"/>
        <v>0</v>
      </c>
      <c r="I131" s="110"/>
      <c r="J131" s="111"/>
      <c r="K131" s="103"/>
    </row>
    <row r="132" spans="1:17" ht="22.2" customHeight="1" thickBot="1">
      <c r="B132" s="128"/>
      <c r="C132" s="112"/>
      <c r="D132" s="113"/>
      <c r="E132" s="114" t="s">
        <v>111</v>
      </c>
      <c r="F132" s="115"/>
      <c r="G132" s="115"/>
      <c r="H132" s="116">
        <f t="shared" si="64"/>
        <v>0</v>
      </c>
      <c r="I132" s="117"/>
      <c r="J132" s="118"/>
      <c r="K132" s="103"/>
    </row>
    <row r="133" spans="1:17" ht="22.2" customHeight="1">
      <c r="A133" s="60">
        <v>31</v>
      </c>
      <c r="B133" s="126"/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5">ROUND((H133+H134+H135+H136)*I133,0)</f>
        <v>0</v>
      </c>
      <c r="K133" s="103"/>
      <c r="L133" s="104">
        <f t="shared" si="38"/>
        <v>0</v>
      </c>
      <c r="M133" s="105">
        <f t="shared" si="39"/>
        <v>0</v>
      </c>
      <c r="N133" s="105">
        <f t="shared" si="40"/>
        <v>0</v>
      </c>
      <c r="O133" s="105"/>
      <c r="P133" s="105">
        <f t="shared" si="41"/>
        <v>0</v>
      </c>
      <c r="Q133" s="105">
        <f>ROUND(IF(L133&lt;7000,L133*$Q$11,$Q$10*$Q$11),0)</f>
        <v>0</v>
      </c>
    </row>
    <row r="134" spans="1:17" ht="22.2" customHeight="1">
      <c r="B134" s="127"/>
      <c r="C134" s="106"/>
      <c r="D134" s="97"/>
      <c r="E134" s="108" t="s">
        <v>109</v>
      </c>
      <c r="F134" s="109"/>
      <c r="G134" s="109"/>
      <c r="H134" s="100">
        <f t="shared" ref="H134:H136" si="66">F134*G134</f>
        <v>0</v>
      </c>
      <c r="I134" s="110"/>
      <c r="J134" s="111"/>
      <c r="K134" s="103"/>
    </row>
    <row r="135" spans="1:17" ht="22.2" customHeight="1">
      <c r="B135" s="127"/>
      <c r="C135" s="106"/>
      <c r="D135" s="97"/>
      <c r="E135" s="108" t="s">
        <v>110</v>
      </c>
      <c r="F135" s="109"/>
      <c r="G135" s="109"/>
      <c r="H135" s="100">
        <f t="shared" si="66"/>
        <v>0</v>
      </c>
      <c r="I135" s="110"/>
      <c r="J135" s="111"/>
      <c r="K135" s="103"/>
    </row>
    <row r="136" spans="1:17" ht="22.2" customHeight="1" thickBot="1">
      <c r="B136" s="128"/>
      <c r="C136" s="112"/>
      <c r="D136" s="113"/>
      <c r="E136" s="114" t="s">
        <v>111</v>
      </c>
      <c r="F136" s="115"/>
      <c r="G136" s="115"/>
      <c r="H136" s="116">
        <f t="shared" si="66"/>
        <v>0</v>
      </c>
      <c r="I136" s="117"/>
      <c r="J136" s="118"/>
      <c r="K136" s="103"/>
    </row>
    <row r="137" spans="1:17" ht="22.2" customHeight="1">
      <c r="A137" s="60">
        <v>32</v>
      </c>
      <c r="B137" s="126"/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7">ROUND((H137+H138+H139+H140)*I137,0)</f>
        <v>0</v>
      </c>
      <c r="K137" s="103"/>
      <c r="L137" s="104">
        <f t="shared" si="38"/>
        <v>0</v>
      </c>
      <c r="M137" s="105">
        <f t="shared" si="39"/>
        <v>0</v>
      </c>
      <c r="N137" s="105">
        <f t="shared" si="40"/>
        <v>0</v>
      </c>
      <c r="O137" s="105"/>
      <c r="P137" s="105">
        <f t="shared" si="41"/>
        <v>0</v>
      </c>
      <c r="Q137" s="105">
        <f>ROUND(IF(L137&lt;7000,L137*$Q$11,$Q$10*$Q$11),0)</f>
        <v>0</v>
      </c>
    </row>
    <row r="138" spans="1:17" ht="22.2" customHeight="1">
      <c r="B138" s="127"/>
      <c r="C138" s="106"/>
      <c r="D138" s="97"/>
      <c r="E138" s="108" t="s">
        <v>109</v>
      </c>
      <c r="F138" s="109"/>
      <c r="G138" s="109"/>
      <c r="H138" s="100">
        <f t="shared" ref="H138:H140" si="68">F138*G138</f>
        <v>0</v>
      </c>
      <c r="I138" s="110"/>
      <c r="J138" s="111"/>
      <c r="K138" s="103"/>
    </row>
    <row r="139" spans="1:17" ht="22.2" customHeight="1">
      <c r="B139" s="127"/>
      <c r="C139" s="106"/>
      <c r="D139" s="97"/>
      <c r="E139" s="108" t="s">
        <v>110</v>
      </c>
      <c r="F139" s="109"/>
      <c r="G139" s="109"/>
      <c r="H139" s="100">
        <f t="shared" si="68"/>
        <v>0</v>
      </c>
      <c r="I139" s="110"/>
      <c r="J139" s="111"/>
      <c r="K139" s="103"/>
    </row>
    <row r="140" spans="1:17" ht="22.2" customHeight="1" thickBot="1">
      <c r="B140" s="128"/>
      <c r="C140" s="112"/>
      <c r="D140" s="113"/>
      <c r="E140" s="114" t="s">
        <v>111</v>
      </c>
      <c r="F140" s="115"/>
      <c r="G140" s="115"/>
      <c r="H140" s="116">
        <f t="shared" si="68"/>
        <v>0</v>
      </c>
      <c r="I140" s="117"/>
      <c r="J140" s="118"/>
      <c r="K140" s="103"/>
    </row>
    <row r="141" spans="1:17" ht="22.2" customHeight="1">
      <c r="A141" s="60">
        <v>33</v>
      </c>
      <c r="B141" s="126"/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69">ROUND((H141+H142+H143+H144)*I141,0)</f>
        <v>0</v>
      </c>
      <c r="K141" s="103"/>
      <c r="L141" s="104">
        <f t="shared" si="38"/>
        <v>0</v>
      </c>
      <c r="M141" s="105">
        <f t="shared" si="39"/>
        <v>0</v>
      </c>
      <c r="N141" s="105">
        <f t="shared" si="40"/>
        <v>0</v>
      </c>
      <c r="O141" s="105"/>
      <c r="P141" s="105">
        <f t="shared" si="41"/>
        <v>0</v>
      </c>
      <c r="Q141" s="105">
        <f>ROUND(IF(L141&lt;7000,L141*$Q$11,$Q$10*$Q$11),0)</f>
        <v>0</v>
      </c>
    </row>
    <row r="142" spans="1:17" ht="22.2" customHeight="1">
      <c r="B142" s="127"/>
      <c r="C142" s="106"/>
      <c r="D142" s="97"/>
      <c r="E142" s="108" t="s">
        <v>109</v>
      </c>
      <c r="F142" s="109"/>
      <c r="G142" s="109"/>
      <c r="H142" s="100">
        <f t="shared" ref="H142:H144" si="70">F142*G142</f>
        <v>0</v>
      </c>
      <c r="I142" s="110"/>
      <c r="J142" s="111"/>
      <c r="K142" s="103"/>
    </row>
    <row r="143" spans="1:17" ht="22.2" customHeight="1">
      <c r="B143" s="127"/>
      <c r="C143" s="106"/>
      <c r="D143" s="97"/>
      <c r="E143" s="108" t="s">
        <v>110</v>
      </c>
      <c r="F143" s="109"/>
      <c r="G143" s="109"/>
      <c r="H143" s="100">
        <f t="shared" si="70"/>
        <v>0</v>
      </c>
      <c r="I143" s="110"/>
      <c r="J143" s="111"/>
      <c r="K143" s="103"/>
    </row>
    <row r="144" spans="1:17" ht="22.2" customHeight="1" thickBot="1">
      <c r="B144" s="128"/>
      <c r="C144" s="112"/>
      <c r="D144" s="113"/>
      <c r="E144" s="114" t="s">
        <v>111</v>
      </c>
      <c r="F144" s="115"/>
      <c r="G144" s="115"/>
      <c r="H144" s="116">
        <f t="shared" si="70"/>
        <v>0</v>
      </c>
      <c r="I144" s="117"/>
      <c r="J144" s="118"/>
      <c r="K144" s="103"/>
    </row>
    <row r="145" spans="1:17" ht="22.2" customHeight="1">
      <c r="A145" s="60">
        <v>34</v>
      </c>
      <c r="B145" s="126"/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1">ROUND((H145+H146+H147+H148)*I145,0)</f>
        <v>0</v>
      </c>
      <c r="K145" s="103"/>
      <c r="L145" s="104">
        <f t="shared" si="38"/>
        <v>0</v>
      </c>
      <c r="M145" s="105">
        <f t="shared" si="39"/>
        <v>0</v>
      </c>
      <c r="N145" s="105">
        <f t="shared" si="40"/>
        <v>0</v>
      </c>
      <c r="O145" s="105"/>
      <c r="P145" s="105">
        <f t="shared" si="41"/>
        <v>0</v>
      </c>
      <c r="Q145" s="105">
        <f>ROUND(IF(L145&lt;7000,L145*$Q$11,$Q$10*$Q$11),0)</f>
        <v>0</v>
      </c>
    </row>
    <row r="146" spans="1:17" ht="22.2" customHeight="1">
      <c r="B146" s="127"/>
      <c r="C146" s="106"/>
      <c r="D146" s="97"/>
      <c r="E146" s="108" t="s">
        <v>109</v>
      </c>
      <c r="F146" s="109"/>
      <c r="G146" s="109"/>
      <c r="H146" s="100">
        <f t="shared" ref="H146:H148" si="72">F146*G146</f>
        <v>0</v>
      </c>
      <c r="I146" s="110"/>
      <c r="J146" s="111"/>
      <c r="K146" s="103"/>
    </row>
    <row r="147" spans="1:17" ht="22.2" customHeight="1">
      <c r="B147" s="127"/>
      <c r="C147" s="106"/>
      <c r="D147" s="97"/>
      <c r="E147" s="108" t="s">
        <v>110</v>
      </c>
      <c r="F147" s="109"/>
      <c r="G147" s="109"/>
      <c r="H147" s="100">
        <f t="shared" si="72"/>
        <v>0</v>
      </c>
      <c r="I147" s="110"/>
      <c r="J147" s="111"/>
      <c r="K147" s="103"/>
    </row>
    <row r="148" spans="1:17" ht="22.2" customHeight="1" thickBot="1">
      <c r="B148" s="128"/>
      <c r="C148" s="112"/>
      <c r="D148" s="113"/>
      <c r="E148" s="114" t="s">
        <v>111</v>
      </c>
      <c r="F148" s="115"/>
      <c r="G148" s="115"/>
      <c r="H148" s="116">
        <f t="shared" si="72"/>
        <v>0</v>
      </c>
      <c r="I148" s="117"/>
      <c r="J148" s="118"/>
      <c r="K148" s="103"/>
    </row>
    <row r="149" spans="1:17" ht="22.2" customHeight="1">
      <c r="A149" s="60">
        <v>35</v>
      </c>
      <c r="B149" s="126"/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3">ROUND((H149+H150+H151+H152)*I149,0)</f>
        <v>0</v>
      </c>
      <c r="K149" s="103"/>
      <c r="L149" s="104">
        <f t="shared" ref="L149:L165" si="74">+J149</f>
        <v>0</v>
      </c>
      <c r="M149" s="105">
        <f t="shared" ref="M149:M165" si="75">ROUND($M$11*L149,0)</f>
        <v>0</v>
      </c>
      <c r="N149" s="105">
        <f t="shared" ref="N149:N165" si="76">ROUND($N$11*L149,0)</f>
        <v>0</v>
      </c>
      <c r="O149" s="105"/>
      <c r="P149" s="105">
        <f t="shared" ref="P149:P165" si="77">ROUND($P$11*L149,0)</f>
        <v>0</v>
      </c>
      <c r="Q149" s="105">
        <f>ROUND(IF(L149&lt;7000,L149*$Q$11,$Q$10*$Q$11),0)</f>
        <v>0</v>
      </c>
    </row>
    <row r="150" spans="1:17" ht="22.2" customHeight="1">
      <c r="B150" s="127"/>
      <c r="C150" s="106"/>
      <c r="D150" s="97"/>
      <c r="E150" s="108" t="s">
        <v>109</v>
      </c>
      <c r="F150" s="109"/>
      <c r="G150" s="109"/>
      <c r="H150" s="100">
        <f t="shared" ref="H150:H152" si="78">F150*G150</f>
        <v>0</v>
      </c>
      <c r="I150" s="110"/>
      <c r="J150" s="111"/>
      <c r="K150" s="103"/>
    </row>
    <row r="151" spans="1:17" ht="22.2" customHeight="1">
      <c r="B151" s="127"/>
      <c r="C151" s="106"/>
      <c r="D151" s="97"/>
      <c r="E151" s="108" t="s">
        <v>110</v>
      </c>
      <c r="F151" s="109"/>
      <c r="G151" s="109"/>
      <c r="H151" s="100">
        <f t="shared" si="78"/>
        <v>0</v>
      </c>
      <c r="I151" s="110"/>
      <c r="J151" s="111"/>
      <c r="K151" s="103"/>
    </row>
    <row r="152" spans="1:17" ht="22.2" customHeight="1" thickBot="1">
      <c r="B152" s="128"/>
      <c r="C152" s="112"/>
      <c r="D152" s="113"/>
      <c r="E152" s="114" t="s">
        <v>111</v>
      </c>
      <c r="F152" s="115"/>
      <c r="G152" s="115"/>
      <c r="H152" s="116">
        <f t="shared" si="78"/>
        <v>0</v>
      </c>
      <c r="I152" s="117"/>
      <c r="J152" s="118"/>
      <c r="K152" s="103"/>
    </row>
    <row r="153" spans="1:17" ht="22.2" customHeight="1">
      <c r="A153" s="60">
        <v>36</v>
      </c>
      <c r="B153" s="126"/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79">ROUND((H153+H154+H155+H156)*I153,0)</f>
        <v>0</v>
      </c>
      <c r="K153" s="103"/>
      <c r="L153" s="104">
        <f t="shared" si="74"/>
        <v>0</v>
      </c>
      <c r="M153" s="105">
        <f t="shared" si="75"/>
        <v>0</v>
      </c>
      <c r="N153" s="105">
        <f t="shared" si="76"/>
        <v>0</v>
      </c>
      <c r="O153" s="105"/>
      <c r="P153" s="105">
        <f t="shared" si="77"/>
        <v>0</v>
      </c>
      <c r="Q153" s="105">
        <f>ROUND(IF(L153&lt;7000,L153*$Q$11,$Q$10*$Q$11),0)</f>
        <v>0</v>
      </c>
    </row>
    <row r="154" spans="1:17" ht="22.2" customHeight="1">
      <c r="B154" s="127"/>
      <c r="C154" s="106"/>
      <c r="D154" s="97"/>
      <c r="E154" s="108" t="s">
        <v>109</v>
      </c>
      <c r="F154" s="109"/>
      <c r="G154" s="109"/>
      <c r="H154" s="100">
        <f t="shared" ref="H154:H156" si="80">F154*G154</f>
        <v>0</v>
      </c>
      <c r="I154" s="110"/>
      <c r="J154" s="111"/>
      <c r="K154" s="103"/>
    </row>
    <row r="155" spans="1:17" ht="22.2" customHeight="1">
      <c r="B155" s="127"/>
      <c r="C155" s="106"/>
      <c r="D155" s="97"/>
      <c r="E155" s="108" t="s">
        <v>110</v>
      </c>
      <c r="F155" s="109"/>
      <c r="G155" s="109"/>
      <c r="H155" s="124">
        <f t="shared" si="80"/>
        <v>0</v>
      </c>
      <c r="I155" s="110"/>
      <c r="J155" s="111"/>
      <c r="K155" s="103"/>
    </row>
    <row r="156" spans="1:17" ht="22.2" customHeight="1" thickBot="1">
      <c r="B156" s="128"/>
      <c r="C156" s="112"/>
      <c r="D156" s="113"/>
      <c r="E156" s="114" t="s">
        <v>111</v>
      </c>
      <c r="F156" s="115"/>
      <c r="G156" s="115"/>
      <c r="H156" s="125">
        <f t="shared" si="80"/>
        <v>0</v>
      </c>
      <c r="I156" s="117"/>
      <c r="J156" s="118"/>
      <c r="K156" s="103"/>
    </row>
    <row r="157" spans="1:17" ht="22.2" customHeight="1">
      <c r="A157" s="60">
        <v>37</v>
      </c>
      <c r="B157" s="126"/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1">ROUND((H157+H158+H159+H160)*I157,0)</f>
        <v>0</v>
      </c>
      <c r="K157" s="103"/>
      <c r="L157" s="104">
        <f t="shared" si="74"/>
        <v>0</v>
      </c>
      <c r="M157" s="105">
        <f t="shared" si="75"/>
        <v>0</v>
      </c>
      <c r="N157" s="105">
        <f t="shared" si="76"/>
        <v>0</v>
      </c>
      <c r="O157" s="105"/>
      <c r="P157" s="105">
        <f t="shared" si="77"/>
        <v>0</v>
      </c>
      <c r="Q157" s="105">
        <f>ROUND(IF(L157&lt;7000,L157*$Q$11,$Q$10*$Q$11),0)</f>
        <v>0</v>
      </c>
    </row>
    <row r="158" spans="1:17" ht="22.2" customHeight="1">
      <c r="B158" s="127"/>
      <c r="C158" s="106"/>
      <c r="D158" s="97"/>
      <c r="E158" s="108" t="s">
        <v>109</v>
      </c>
      <c r="F158" s="109"/>
      <c r="G158" s="109"/>
      <c r="H158" s="100">
        <f t="shared" ref="H158:H160" si="82">F158*G158</f>
        <v>0</v>
      </c>
      <c r="I158" s="110"/>
      <c r="J158" s="111"/>
      <c r="K158" s="103"/>
    </row>
    <row r="159" spans="1:17" ht="22.2" customHeight="1">
      <c r="B159" s="127"/>
      <c r="C159" s="106"/>
      <c r="D159" s="97"/>
      <c r="E159" s="108" t="s">
        <v>110</v>
      </c>
      <c r="F159" s="109"/>
      <c r="G159" s="109"/>
      <c r="H159" s="124">
        <f t="shared" si="82"/>
        <v>0</v>
      </c>
      <c r="I159" s="110"/>
      <c r="J159" s="111"/>
      <c r="K159" s="103"/>
    </row>
    <row r="160" spans="1:17" ht="22.2" customHeight="1" thickBot="1">
      <c r="B160" s="128"/>
      <c r="C160" s="112"/>
      <c r="D160" s="113"/>
      <c r="E160" s="114" t="s">
        <v>111</v>
      </c>
      <c r="F160" s="115"/>
      <c r="G160" s="115"/>
      <c r="H160" s="125">
        <f t="shared" si="82"/>
        <v>0</v>
      </c>
      <c r="I160" s="117"/>
      <c r="J160" s="118"/>
      <c r="K160" s="103"/>
    </row>
    <row r="161" spans="1:17" ht="22.2" customHeight="1">
      <c r="A161" s="60">
        <v>38</v>
      </c>
      <c r="B161" s="126"/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3">ROUND((H161+H162+H163+H164)*I161,0)</f>
        <v>0</v>
      </c>
      <c r="K161" s="103"/>
      <c r="L161" s="104">
        <f t="shared" si="74"/>
        <v>0</v>
      </c>
      <c r="M161" s="105">
        <f t="shared" si="75"/>
        <v>0</v>
      </c>
      <c r="N161" s="105">
        <f t="shared" si="76"/>
        <v>0</v>
      </c>
      <c r="O161" s="105"/>
      <c r="P161" s="105">
        <f t="shared" si="77"/>
        <v>0</v>
      </c>
      <c r="Q161" s="105">
        <f>ROUND(IF(L161&lt;7000,L161*$Q$11,$Q$10*$Q$11),0)</f>
        <v>0</v>
      </c>
    </row>
    <row r="162" spans="1:17" ht="22.2" customHeight="1">
      <c r="B162" s="127"/>
      <c r="C162" s="106"/>
      <c r="D162" s="97"/>
      <c r="E162" s="108" t="s">
        <v>109</v>
      </c>
      <c r="F162" s="109"/>
      <c r="G162" s="109"/>
      <c r="H162" s="100">
        <f t="shared" ref="H162:H164" si="84">F162*G162</f>
        <v>0</v>
      </c>
      <c r="I162" s="110"/>
      <c r="J162" s="111"/>
      <c r="K162" s="103"/>
    </row>
    <row r="163" spans="1:17" ht="22.2" customHeight="1">
      <c r="B163" s="127"/>
      <c r="C163" s="106"/>
      <c r="D163" s="97"/>
      <c r="E163" s="108" t="s">
        <v>110</v>
      </c>
      <c r="F163" s="109"/>
      <c r="G163" s="109"/>
      <c r="H163" s="124">
        <f t="shared" si="84"/>
        <v>0</v>
      </c>
      <c r="I163" s="110"/>
      <c r="J163" s="111"/>
      <c r="K163" s="103"/>
    </row>
    <row r="164" spans="1:17" ht="22.2" customHeight="1" thickBot="1">
      <c r="B164" s="128"/>
      <c r="C164" s="112"/>
      <c r="D164" s="113"/>
      <c r="E164" s="114" t="s">
        <v>111</v>
      </c>
      <c r="F164" s="115"/>
      <c r="G164" s="115"/>
      <c r="H164" s="125">
        <f t="shared" si="84"/>
        <v>0</v>
      </c>
      <c r="I164" s="117"/>
      <c r="J164" s="118"/>
      <c r="K164" s="103"/>
    </row>
    <row r="165" spans="1:17" ht="22.2" customHeight="1">
      <c r="A165" s="60">
        <v>39</v>
      </c>
      <c r="B165" s="126"/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4"/>
        <v>0</v>
      </c>
      <c r="M165" s="105">
        <f t="shared" si="75"/>
        <v>0</v>
      </c>
      <c r="N165" s="105">
        <f t="shared" si="76"/>
        <v>0</v>
      </c>
      <c r="O165" s="105"/>
      <c r="P165" s="105">
        <f t="shared" si="77"/>
        <v>0</v>
      </c>
      <c r="Q165" s="105">
        <f>ROUND(IF(L165&lt;7000,L165*$Q$11,$Q$10*$Q$11),0)</f>
        <v>0</v>
      </c>
    </row>
    <row r="166" spans="1:17" ht="22.2" customHeight="1">
      <c r="B166" s="127"/>
      <c r="C166" s="106"/>
      <c r="D166" s="97"/>
      <c r="E166" s="108" t="s">
        <v>109</v>
      </c>
      <c r="F166" s="109"/>
      <c r="G166" s="109"/>
      <c r="H166" s="100">
        <f t="shared" ref="H166:H168" si="85">F166*G166</f>
        <v>0</v>
      </c>
      <c r="I166" s="110"/>
      <c r="J166" s="111"/>
      <c r="K166" s="103"/>
    </row>
    <row r="167" spans="1:17" ht="22.2" customHeight="1">
      <c r="B167" s="127"/>
      <c r="C167" s="106"/>
      <c r="D167" s="97"/>
      <c r="E167" s="108" t="s">
        <v>110</v>
      </c>
      <c r="F167" s="109"/>
      <c r="G167" s="109"/>
      <c r="H167" s="100">
        <f t="shared" si="85"/>
        <v>0</v>
      </c>
      <c r="I167" s="110"/>
      <c r="J167" s="111"/>
      <c r="K167" s="103"/>
    </row>
    <row r="168" spans="1:17" ht="22.2" customHeight="1" thickBot="1">
      <c r="B168" s="128"/>
      <c r="C168" s="112"/>
      <c r="D168" s="113"/>
      <c r="E168" s="114" t="s">
        <v>111</v>
      </c>
      <c r="F168" s="115"/>
      <c r="G168" s="115"/>
      <c r="H168" s="130">
        <f t="shared" si="85"/>
        <v>0</v>
      </c>
      <c r="I168" s="117"/>
      <c r="J168" s="118"/>
      <c r="K168" s="103"/>
    </row>
    <row r="169" spans="1:17" ht="22.2" customHeight="1">
      <c r="A169" s="60">
        <v>40</v>
      </c>
      <c r="B169" s="126"/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6">ROUND($P$11*L169,0)</f>
        <v>0</v>
      </c>
      <c r="Q169" s="105">
        <f>ROUND(IF(L169&lt;7000,L169*$Q$11,$Q$10*$Q$11),0)</f>
        <v>0</v>
      </c>
    </row>
    <row r="170" spans="1:17" ht="22.2" customHeight="1">
      <c r="B170" s="127"/>
      <c r="C170" s="106"/>
      <c r="D170" s="97"/>
      <c r="E170" s="108" t="s">
        <v>109</v>
      </c>
      <c r="F170" s="109"/>
      <c r="G170" s="109"/>
      <c r="H170" s="100">
        <f t="shared" ref="H170:H172" si="87">F170*G170</f>
        <v>0</v>
      </c>
      <c r="I170" s="110"/>
      <c r="J170" s="111"/>
      <c r="K170" s="103"/>
    </row>
    <row r="171" spans="1:17" ht="22.2" customHeight="1">
      <c r="B171" s="127"/>
      <c r="C171" s="106"/>
      <c r="D171" s="97"/>
      <c r="E171" s="108" t="s">
        <v>110</v>
      </c>
      <c r="F171" s="109"/>
      <c r="G171" s="109"/>
      <c r="H171" s="100">
        <f t="shared" si="87"/>
        <v>0</v>
      </c>
      <c r="I171" s="110"/>
      <c r="J171" s="111"/>
      <c r="K171" s="103"/>
    </row>
    <row r="172" spans="1:17" ht="22.2" customHeight="1" thickBot="1">
      <c r="B172" s="128"/>
      <c r="C172" s="112"/>
      <c r="D172" s="113"/>
      <c r="E172" s="108" t="s">
        <v>111</v>
      </c>
      <c r="F172" s="115"/>
      <c r="G172" s="115"/>
      <c r="H172" s="100">
        <f t="shared" si="87"/>
        <v>0</v>
      </c>
      <c r="I172" s="117"/>
      <c r="J172" s="118"/>
      <c r="K172" s="103"/>
    </row>
    <row r="173" spans="1:17" ht="36" customHeight="1" thickBot="1">
      <c r="B173" s="244">
        <f>COUNTA(B13:B172)</f>
        <v>0</v>
      </c>
      <c r="C173" s="245"/>
      <c r="D173" s="245"/>
      <c r="E173" s="245"/>
      <c r="G173" s="428"/>
      <c r="H173" s="429" t="s">
        <v>112</v>
      </c>
      <c r="I173" s="512">
        <f>RxSal</f>
        <v>0</v>
      </c>
      <c r="J173" s="513"/>
      <c r="K173" s="103"/>
      <c r="L173" s="246">
        <f>SUM(L13:L172)</f>
        <v>0</v>
      </c>
      <c r="M173" s="246">
        <f t="shared" ref="M173:Q173" si="88">SUM(M13:M172)</f>
        <v>0</v>
      </c>
      <c r="N173" s="246">
        <f t="shared" si="88"/>
        <v>0</v>
      </c>
      <c r="O173" s="246">
        <f t="shared" si="88"/>
        <v>0</v>
      </c>
      <c r="P173" s="246">
        <f t="shared" si="88"/>
        <v>0</v>
      </c>
      <c r="Q173" s="246">
        <f t="shared" si="88"/>
        <v>0</v>
      </c>
    </row>
    <row r="174" spans="1:17" ht="52.95" customHeight="1" thickBot="1"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B177" s="393" t="s">
        <v>114</v>
      </c>
      <c r="C177" s="399">
        <f>+$N$11</f>
        <v>0</v>
      </c>
      <c r="D177" s="400" t="s">
        <v>115</v>
      </c>
      <c r="E177" s="394"/>
      <c r="F177" s="394"/>
      <c r="G177" s="394"/>
      <c r="H177" s="394"/>
      <c r="I177" s="514">
        <f>RxRet</f>
        <v>0</v>
      </c>
      <c r="J177" s="515"/>
      <c r="K177" s="134"/>
      <c r="P177" s="135"/>
      <c r="Q177"/>
    </row>
    <row r="178" spans="1:27" ht="30" customHeight="1">
      <c r="B178" s="395" t="s">
        <v>116</v>
      </c>
      <c r="C178" s="401">
        <f>+$O$10</f>
        <v>0</v>
      </c>
      <c r="D178" s="402" t="s">
        <v>117</v>
      </c>
      <c r="E178" s="396"/>
      <c r="F178" s="396"/>
      <c r="G178" s="396"/>
      <c r="H178" s="396"/>
      <c r="I178" s="516">
        <f>RxHealth</f>
        <v>0</v>
      </c>
      <c r="J178" s="517">
        <f>+O173</f>
        <v>0</v>
      </c>
      <c r="Q178"/>
    </row>
    <row r="179" spans="1:27" ht="30" customHeight="1">
      <c r="B179" s="395" t="s">
        <v>118</v>
      </c>
      <c r="C179" s="403">
        <f>+$P$11</f>
        <v>0</v>
      </c>
      <c r="D179" s="404" t="s">
        <v>115</v>
      </c>
      <c r="E179" s="396"/>
      <c r="F179" s="396"/>
      <c r="G179" s="396"/>
      <c r="H179" s="396"/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397" t="s">
        <v>119</v>
      </c>
      <c r="C180" s="405">
        <f>+$Q$11</f>
        <v>0</v>
      </c>
      <c r="D180" s="406" t="s">
        <v>120</v>
      </c>
      <c r="E180" s="398"/>
      <c r="F180" s="398"/>
      <c r="G180" s="398"/>
      <c r="H180" s="398"/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00" si="89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0">F189*G189*$H$188</f>
        <v>0</v>
      </c>
      <c r="J189" s="159">
        <f t="shared" si="89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0"/>
        <v>0</v>
      </c>
      <c r="J190" s="159">
        <f t="shared" si="89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0"/>
        <v>0</v>
      </c>
      <c r="J191" s="159">
        <f t="shared" si="89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0"/>
        <v>0</v>
      </c>
      <c r="J192" s="159">
        <f t="shared" si="89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0"/>
        <v>0</v>
      </c>
      <c r="J193" s="159">
        <f t="shared" si="89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0"/>
        <v>0</v>
      </c>
      <c r="J194" s="159">
        <f t="shared" si="89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0"/>
        <v>0</v>
      </c>
      <c r="J195" s="159">
        <f t="shared" si="89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0"/>
        <v>0</v>
      </c>
      <c r="J196" s="159">
        <f t="shared" si="89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0"/>
        <v>0</v>
      </c>
      <c r="J197" s="168">
        <f t="shared" si="89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89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" si="91">F200*G200*H200</f>
        <v>0</v>
      </c>
      <c r="J200" s="159">
        <f t="shared" si="89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ref="I201:I261" si="92">F201*G201*H201</f>
        <v>0</v>
      </c>
      <c r="J201" s="159">
        <f t="shared" ref="J201:J261" si="93">ROUND(I201,0)</f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2"/>
        <v>0</v>
      </c>
      <c r="J202" s="159">
        <f t="shared" si="93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2"/>
        <v>0</v>
      </c>
      <c r="J203" s="159">
        <f t="shared" si="93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2"/>
        <v>0</v>
      </c>
      <c r="J204" s="159">
        <f t="shared" si="93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2"/>
        <v>0</v>
      </c>
      <c r="J205" s="168">
        <f t="shared" si="93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2"/>
        <v>0</v>
      </c>
      <c r="J207" s="159">
        <f t="shared" si="93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2"/>
        <v>0</v>
      </c>
      <c r="J208" s="159">
        <f t="shared" si="93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2"/>
        <v>0</v>
      </c>
      <c r="J209" s="159">
        <f t="shared" si="93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2"/>
        <v>0</v>
      </c>
      <c r="J210" s="159">
        <f t="shared" si="93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2"/>
        <v>0</v>
      </c>
      <c r="J211" s="159">
        <f t="shared" si="93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2"/>
        <v>0</v>
      </c>
      <c r="J212" s="159">
        <f t="shared" si="93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2"/>
        <v>0</v>
      </c>
      <c r="J213" s="159">
        <f t="shared" si="93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2"/>
        <v>0</v>
      </c>
      <c r="J214" s="159">
        <f t="shared" si="93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2"/>
        <v>0</v>
      </c>
      <c r="J215" s="159">
        <f t="shared" si="93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2"/>
        <v>0</v>
      </c>
      <c r="J216" s="168">
        <f t="shared" si="93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 t="s">
        <v>125</v>
      </c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2"/>
        <v>0</v>
      </c>
      <c r="J218" s="159">
        <f t="shared" si="93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2"/>
        <v>0</v>
      </c>
      <c r="J219" s="159">
        <f t="shared" si="93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2"/>
        <v>0</v>
      </c>
      <c r="J220" s="159">
        <f t="shared" si="93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2"/>
        <v>0</v>
      </c>
      <c r="J221" s="159">
        <f t="shared" si="93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2"/>
        <v>0</v>
      </c>
      <c r="J222" s="159">
        <f t="shared" si="93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2"/>
        <v>0</v>
      </c>
      <c r="J223" s="159">
        <f t="shared" si="93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2"/>
        <v>0</v>
      </c>
      <c r="J224" s="159">
        <f t="shared" si="93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2"/>
        <v>0</v>
      </c>
      <c r="J225" s="159">
        <f t="shared" si="93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2"/>
        <v>0</v>
      </c>
      <c r="J226" s="159">
        <f t="shared" si="93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2"/>
        <v>0</v>
      </c>
      <c r="J227" s="168">
        <f t="shared" si="93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2"/>
        <v>0</v>
      </c>
      <c r="J229" s="159">
        <f t="shared" si="93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2"/>
        <v>0</v>
      </c>
      <c r="J230" s="159">
        <f t="shared" si="93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2"/>
        <v>0</v>
      </c>
      <c r="J231" s="159">
        <f t="shared" si="93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2"/>
        <v>0</v>
      </c>
      <c r="J232" s="159">
        <f t="shared" si="93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2"/>
        <v>0</v>
      </c>
      <c r="J233" s="159">
        <f t="shared" si="93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2"/>
        <v>0</v>
      </c>
      <c r="J234" s="159">
        <f t="shared" si="93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2"/>
        <v>0</v>
      </c>
      <c r="J235" s="159">
        <f t="shared" si="93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2"/>
        <v>0</v>
      </c>
      <c r="J236" s="159">
        <f t="shared" si="93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2"/>
        <v>0</v>
      </c>
      <c r="J237" s="159">
        <f t="shared" si="93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2"/>
        <v>0</v>
      </c>
      <c r="J238" s="168">
        <f t="shared" si="93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2"/>
        <v>0</v>
      </c>
      <c r="J240" s="159">
        <f t="shared" si="93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2"/>
        <v>0</v>
      </c>
      <c r="J241" s="159">
        <f t="shared" si="93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2"/>
        <v>0</v>
      </c>
      <c r="J242" s="159">
        <f t="shared" si="93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2"/>
        <v>0</v>
      </c>
      <c r="J243" s="159">
        <f t="shared" si="93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2"/>
        <v>0</v>
      </c>
      <c r="J244" s="159">
        <f t="shared" si="93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2"/>
        <v>0</v>
      </c>
      <c r="J245" s="159">
        <f t="shared" si="93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2"/>
        <v>0</v>
      </c>
      <c r="J246" s="159">
        <f t="shared" si="93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2"/>
        <v>0</v>
      </c>
      <c r="J247" s="159">
        <f t="shared" si="93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2"/>
        <v>0</v>
      </c>
      <c r="J248" s="159">
        <f t="shared" si="93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2"/>
        <v>0</v>
      </c>
      <c r="J249" s="168">
        <f t="shared" si="93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si="93"/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2"/>
        <v>0</v>
      </c>
      <c r="J252" s="159">
        <f t="shared" si="93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2"/>
        <v>0</v>
      </c>
      <c r="J253" s="159">
        <f t="shared" si="93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2"/>
        <v>0</v>
      </c>
      <c r="J254" s="159">
        <f t="shared" si="93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2"/>
        <v>0</v>
      </c>
      <c r="J255" s="159">
        <f t="shared" si="93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2"/>
        <v>0</v>
      </c>
      <c r="J256" s="159">
        <f t="shared" si="93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2"/>
        <v>0</v>
      </c>
      <c r="J257" s="159">
        <f t="shared" si="93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2"/>
        <v>0</v>
      </c>
      <c r="J258" s="159">
        <f t="shared" si="93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2"/>
        <v>0</v>
      </c>
      <c r="J259" s="159">
        <f t="shared" si="93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2"/>
        <v>0</v>
      </c>
      <c r="J260" s="159">
        <f t="shared" si="93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2"/>
        <v>0</v>
      </c>
      <c r="J261" s="159">
        <f t="shared" si="93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ref="I262:I275" si="94">F262*G262*H262</f>
        <v>0</v>
      </c>
      <c r="J262" s="159">
        <f t="shared" ref="J262:J275" si="95">ROUND(I262,0)</f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4"/>
        <v>0</v>
      </c>
      <c r="J263" s="159">
        <f t="shared" si="95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si="94"/>
        <v>0</v>
      </c>
      <c r="J264" s="159">
        <f t="shared" si="95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4"/>
        <v>0</v>
      </c>
      <c r="J265" s="159">
        <f t="shared" si="95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4"/>
        <v>0</v>
      </c>
      <c r="J266" s="159">
        <f t="shared" si="95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4"/>
        <v>0</v>
      </c>
      <c r="J267" s="159">
        <f t="shared" si="95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4"/>
        <v>0</v>
      </c>
      <c r="J268" s="159">
        <f t="shared" si="95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4"/>
        <v>0</v>
      </c>
      <c r="J269" s="159">
        <f t="shared" si="95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4"/>
        <v>0</v>
      </c>
      <c r="J270" s="159">
        <f t="shared" si="95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4"/>
        <v>0</v>
      </c>
      <c r="J271" s="159">
        <f t="shared" si="95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ref="I272:I273" si="96">F272*G272*H272</f>
        <v>0</v>
      </c>
      <c r="J272" s="159">
        <f t="shared" ref="J272:J273" si="97">ROUND(I272,0)</f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6"/>
        <v>0</v>
      </c>
      <c r="J273" s="159">
        <f t="shared" si="97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4"/>
        <v>0</v>
      </c>
      <c r="J274" s="159">
        <f t="shared" si="95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4"/>
        <v>0</v>
      </c>
      <c r="J275" s="159">
        <f t="shared" si="95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" si="98">F278*G278*H278</f>
        <v>0</v>
      </c>
      <c r="J278" s="258">
        <f t="shared" ref="J278" si="99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ref="I279:I284" si="100">F279*G279*H279</f>
        <v>0</v>
      </c>
      <c r="J279" s="159">
        <f t="shared" ref="J279:J284" si="101">ROUND(I279,0)</f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100"/>
        <v>0</v>
      </c>
      <c r="J280" s="159">
        <f t="shared" si="101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100"/>
        <v>0</v>
      </c>
      <c r="J281" s="159">
        <f t="shared" si="101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100"/>
        <v>0</v>
      </c>
      <c r="J282" s="159">
        <f t="shared" si="101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ref="I283" si="102">F283*G283*H283</f>
        <v>0</v>
      </c>
      <c r="J283" s="159">
        <f t="shared" ref="J283" si="103">ROUND(I283,0)</f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100"/>
        <v>0</v>
      </c>
      <c r="J284" s="168">
        <f t="shared" si="101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ref="I285:I300" si="104">F285*G285*H285</f>
        <v>0</v>
      </c>
      <c r="J285" s="150">
        <f t="shared" ref="J285:J301" si="105">ROUND(I285,0)</f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104"/>
        <v>0</v>
      </c>
      <c r="J286" s="159">
        <f t="shared" si="105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ref="I287" si="106">F287*G287*H287</f>
        <v>0</v>
      </c>
      <c r="J287" s="159">
        <f t="shared" ref="J287" si="107">ROUND(I287,0)</f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104"/>
        <v>0</v>
      </c>
      <c r="J288" s="159">
        <f t="shared" si="105"/>
        <v>0</v>
      </c>
      <c r="L288" s="48"/>
      <c r="M288" s="49"/>
    </row>
    <row r="289" spans="2:15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ref="I289:I291" si="108">F289*G289*H289</f>
        <v>0</v>
      </c>
      <c r="J289" s="159">
        <f t="shared" ref="J289:J291" si="109">ROUND(I289,0)</f>
        <v>0</v>
      </c>
      <c r="L289" s="48"/>
      <c r="M289" s="49"/>
    </row>
    <row r="290" spans="2:15" ht="23.4">
      <c r="B290" s="151"/>
      <c r="C290" s="176"/>
      <c r="D290" s="177"/>
      <c r="E290" s="177"/>
      <c r="F290" s="161"/>
      <c r="G290" s="161"/>
      <c r="H290" s="178"/>
      <c r="I290" s="158">
        <f t="shared" si="108"/>
        <v>0</v>
      </c>
      <c r="J290" s="159">
        <f t="shared" si="109"/>
        <v>0</v>
      </c>
      <c r="L290" s="48"/>
      <c r="M290" s="49"/>
    </row>
    <row r="291" spans="2:15" ht="23.4">
      <c r="B291" s="151"/>
      <c r="C291" s="176"/>
      <c r="D291" s="177"/>
      <c r="E291" s="177"/>
      <c r="F291" s="161"/>
      <c r="G291" s="161"/>
      <c r="H291" s="178"/>
      <c r="I291" s="158">
        <f t="shared" si="108"/>
        <v>0</v>
      </c>
      <c r="J291" s="159">
        <f t="shared" si="109"/>
        <v>0</v>
      </c>
      <c r="L291" s="48"/>
      <c r="M291" s="49"/>
    </row>
    <row r="292" spans="2:15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104"/>
        <v>0</v>
      </c>
      <c r="J292" s="168">
        <f t="shared" si="105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2:15" ht="23.4">
      <c r="B293" s="163"/>
      <c r="C293" s="176"/>
      <c r="D293" s="177"/>
      <c r="E293" s="177"/>
      <c r="F293" s="161"/>
      <c r="G293" s="161"/>
      <c r="H293" s="178"/>
      <c r="I293" s="149">
        <f t="shared" si="104"/>
        <v>0</v>
      </c>
      <c r="J293" s="150">
        <f t="shared" si="105"/>
        <v>0</v>
      </c>
      <c r="L293" s="48"/>
      <c r="M293" s="49"/>
    </row>
    <row r="294" spans="2:15" ht="23.4">
      <c r="B294" s="163"/>
      <c r="C294" s="176"/>
      <c r="D294" s="177"/>
      <c r="E294" s="177"/>
      <c r="F294" s="161"/>
      <c r="G294" s="161"/>
      <c r="H294" s="178"/>
      <c r="I294" s="158">
        <f t="shared" si="104"/>
        <v>0</v>
      </c>
      <c r="J294" s="159">
        <f t="shared" si="105"/>
        <v>0</v>
      </c>
      <c r="L294" s="48"/>
      <c r="M294" s="49"/>
      <c r="N294" s="48"/>
      <c r="O294" s="49"/>
    </row>
    <row r="295" spans="2:15" ht="23.4">
      <c r="B295" s="163"/>
      <c r="C295" s="176"/>
      <c r="D295" s="177"/>
      <c r="E295" s="177"/>
      <c r="F295" s="161"/>
      <c r="G295" s="161"/>
      <c r="H295" s="178"/>
      <c r="I295" s="158">
        <f t="shared" si="104"/>
        <v>0</v>
      </c>
      <c r="J295" s="159">
        <f t="shared" si="105"/>
        <v>0</v>
      </c>
      <c r="L295" s="48"/>
      <c r="M295" s="49"/>
      <c r="N295" s="48"/>
      <c r="O295" s="49"/>
    </row>
    <row r="296" spans="2:15" ht="23.4">
      <c r="B296" s="163"/>
      <c r="C296" s="176"/>
      <c r="D296" s="177"/>
      <c r="E296" s="177"/>
      <c r="F296" s="161"/>
      <c r="G296" s="161"/>
      <c r="H296" s="178"/>
      <c r="I296" s="158">
        <f t="shared" ref="I296:I299" si="110">F296*G296*H296</f>
        <v>0</v>
      </c>
      <c r="J296" s="159">
        <f t="shared" ref="J296:J299" si="111">ROUND(I296,0)</f>
        <v>0</v>
      </c>
      <c r="L296" s="48"/>
      <c r="M296" s="49"/>
      <c r="N296" s="48"/>
      <c r="O296" s="49"/>
    </row>
    <row r="297" spans="2:15" ht="23.4">
      <c r="B297" s="163"/>
      <c r="C297" s="176"/>
      <c r="D297" s="177"/>
      <c r="E297" s="177"/>
      <c r="F297" s="161"/>
      <c r="G297" s="161"/>
      <c r="H297" s="178"/>
      <c r="I297" s="158">
        <f t="shared" si="110"/>
        <v>0</v>
      </c>
      <c r="J297" s="159">
        <f t="shared" si="111"/>
        <v>0</v>
      </c>
      <c r="L297" s="48"/>
      <c r="M297" s="49"/>
      <c r="N297" s="48"/>
      <c r="O297" s="49"/>
    </row>
    <row r="298" spans="2:15" ht="23.4">
      <c r="B298" s="163"/>
      <c r="C298" s="176"/>
      <c r="D298" s="177"/>
      <c r="E298" s="177"/>
      <c r="F298" s="161"/>
      <c r="G298" s="161"/>
      <c r="H298" s="178"/>
      <c r="I298" s="158">
        <f t="shared" si="110"/>
        <v>0</v>
      </c>
      <c r="J298" s="159">
        <f t="shared" si="111"/>
        <v>0</v>
      </c>
      <c r="L298" s="48"/>
      <c r="M298" s="49"/>
      <c r="N298" s="48"/>
      <c r="O298" s="49"/>
    </row>
    <row r="299" spans="2:15" ht="23.4">
      <c r="B299" s="163"/>
      <c r="C299" s="176"/>
      <c r="D299" s="177"/>
      <c r="E299" s="177"/>
      <c r="F299" s="161"/>
      <c r="G299" s="161"/>
      <c r="H299" s="178"/>
      <c r="I299" s="158">
        <f t="shared" si="110"/>
        <v>0</v>
      </c>
      <c r="J299" s="159">
        <f t="shared" si="111"/>
        <v>0</v>
      </c>
      <c r="L299" s="48"/>
      <c r="M299" s="49"/>
    </row>
    <row r="300" spans="2:15" ht="24" thickBot="1">
      <c r="B300" s="163"/>
      <c r="C300" s="176"/>
      <c r="D300" s="177"/>
      <c r="E300" s="177"/>
      <c r="F300" s="161"/>
      <c r="G300" s="161"/>
      <c r="H300" s="178"/>
      <c r="I300" s="158">
        <f t="shared" si="104"/>
        <v>0</v>
      </c>
      <c r="J300" s="168">
        <f t="shared" si="105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2:15" ht="24" thickBot="1">
      <c r="B301" s="170" t="s">
        <v>46</v>
      </c>
      <c r="C301" s="171"/>
      <c r="D301" s="172"/>
      <c r="E301" s="172"/>
      <c r="F301" s="173"/>
      <c r="G301" s="174"/>
      <c r="H301" s="175"/>
      <c r="I301" s="188">
        <v>0</v>
      </c>
      <c r="J301" s="150">
        <f t="shared" si="105"/>
        <v>0</v>
      </c>
      <c r="K301" s="190"/>
      <c r="L301" s="51">
        <f>+J301</f>
        <v>0</v>
      </c>
      <c r="M301" s="49" t="str">
        <f>+B301</f>
        <v xml:space="preserve">8053  Fiscal Sponsorship Fee </v>
      </c>
    </row>
    <row r="302" spans="2:15" ht="24" thickBot="1">
      <c r="B302" s="275" t="s">
        <v>47</v>
      </c>
      <c r="C302" s="276"/>
      <c r="D302" s="277"/>
      <c r="E302" s="277"/>
      <c r="F302" s="278"/>
      <c r="G302" s="279"/>
      <c r="H302" s="280"/>
      <c r="I302" s="188">
        <f t="shared" ref="I302:I305" si="112">G302*H302</f>
        <v>0</v>
      </c>
      <c r="J302" s="189">
        <f t="shared" ref="J302" si="113">ROUND(I302,0)</f>
        <v>0</v>
      </c>
      <c r="K302" s="190"/>
      <c r="L302" s="51">
        <f>+J302</f>
        <v>0</v>
      </c>
      <c r="M302" s="49" t="str">
        <f>+B302</f>
        <v xml:space="preserve">8091  Provider Capital Equipment </v>
      </c>
    </row>
    <row r="303" spans="2:15" ht="12" customHeight="1" thickBot="1">
      <c r="B303" s="204"/>
      <c r="C303" s="76"/>
      <c r="D303" s="76"/>
      <c r="E303" s="76"/>
      <c r="F303" s="250"/>
      <c r="G303" s="76"/>
      <c r="H303" s="251"/>
      <c r="I303" s="252"/>
      <c r="J303" s="300"/>
      <c r="L303" s="48"/>
      <c r="M303" s="49"/>
    </row>
    <row r="304" spans="2:15" ht="24" thickBot="1">
      <c r="B304" s="531" t="s">
        <v>48</v>
      </c>
      <c r="C304" s="532"/>
      <c r="D304" s="532"/>
      <c r="E304" s="532"/>
      <c r="F304" s="532"/>
      <c r="G304" s="532"/>
      <c r="H304" s="532"/>
      <c r="I304" s="185">
        <f>SUM(I278:I302)</f>
        <v>0</v>
      </c>
      <c r="J304" s="186">
        <f>SUM(J278:J302)</f>
        <v>0</v>
      </c>
      <c r="L304" s="48"/>
      <c r="M304" s="49"/>
    </row>
    <row r="305" spans="2:13" ht="12" customHeight="1" thickBot="1">
      <c r="B305" s="204"/>
      <c r="C305" s="76"/>
      <c r="D305" s="76"/>
      <c r="E305" s="76"/>
      <c r="F305" s="250"/>
      <c r="G305" s="76"/>
      <c r="H305" s="251"/>
      <c r="I305" s="252">
        <f t="shared" si="112"/>
        <v>0</v>
      </c>
      <c r="J305" s="300"/>
      <c r="L305" s="48"/>
      <c r="M305" s="49"/>
    </row>
    <row r="306" spans="2:13" ht="24" thickBot="1">
      <c r="B306" s="531" t="s">
        <v>54</v>
      </c>
      <c r="C306" s="532"/>
      <c r="D306" s="532"/>
      <c r="E306" s="532"/>
      <c r="F306" s="532"/>
      <c r="G306" s="532"/>
      <c r="H306" s="532"/>
      <c r="I306" s="191"/>
      <c r="J306" s="192">
        <f>BTsal+BTfica+BTret+BThealth+BTwc+BTsuta+TExpAcc+TotherExpAcc</f>
        <v>0</v>
      </c>
      <c r="L306" s="48"/>
      <c r="M306" s="49"/>
    </row>
    <row r="307" spans="2:13" ht="12" customHeight="1" thickBot="1">
      <c r="B307" s="204"/>
      <c r="C307" s="76"/>
      <c r="D307" s="76"/>
      <c r="E307" s="76"/>
      <c r="F307" s="250"/>
      <c r="G307" s="76"/>
      <c r="H307" s="251"/>
      <c r="I307" s="252"/>
      <c r="J307" s="300"/>
      <c r="L307" s="48"/>
      <c r="M307" s="49"/>
    </row>
    <row r="308" spans="2:13" ht="23.4" customHeight="1">
      <c r="B308" s="143" t="s">
        <v>55</v>
      </c>
      <c r="C308" s="264"/>
      <c r="D308" s="265"/>
      <c r="E308" s="265"/>
      <c r="F308" s="266"/>
      <c r="G308" s="146"/>
      <c r="H308" s="148"/>
      <c r="I308" s="267"/>
      <c r="J308" s="253"/>
      <c r="L308" s="48"/>
      <c r="M308" s="49"/>
    </row>
    <row r="309" spans="2:13" ht="23.4" customHeight="1">
      <c r="B309" s="546"/>
      <c r="C309" s="176"/>
      <c r="D309" s="177"/>
      <c r="E309" s="177"/>
      <c r="F309" s="161"/>
      <c r="G309" s="161"/>
      <c r="H309" s="261"/>
      <c r="I309" s="193">
        <f>G309*H309</f>
        <v>0</v>
      </c>
      <c r="J309" s="412">
        <f t="shared" ref="J309:J314" si="114">ROUND(I309,0)</f>
        <v>0</v>
      </c>
      <c r="L309" s="48"/>
      <c r="M309" s="49"/>
    </row>
    <row r="310" spans="2:13" ht="23.4" customHeight="1">
      <c r="B310" s="547"/>
      <c r="C310" s="176"/>
      <c r="D310" s="194"/>
      <c r="E310" s="195"/>
      <c r="F310" s="161"/>
      <c r="G310" s="196"/>
      <c r="H310" s="178"/>
      <c r="I310" s="193">
        <f t="shared" ref="I310:I311" si="115">G310*H310</f>
        <v>0</v>
      </c>
      <c r="J310" s="413">
        <f t="shared" si="114"/>
        <v>0</v>
      </c>
      <c r="L310" s="48"/>
      <c r="M310" s="49"/>
    </row>
    <row r="311" spans="2:13" ht="23.4" customHeight="1">
      <c r="B311" s="547"/>
      <c r="C311" s="176"/>
      <c r="D311" s="194"/>
      <c r="E311" s="195"/>
      <c r="F311" s="161"/>
      <c r="G311" s="196"/>
      <c r="H311" s="178"/>
      <c r="I311" s="193">
        <f t="shared" si="115"/>
        <v>0</v>
      </c>
      <c r="J311" s="413">
        <f t="shared" si="114"/>
        <v>0</v>
      </c>
      <c r="L311" s="48"/>
      <c r="M311" s="49"/>
    </row>
    <row r="312" spans="2:13" ht="23.4" customHeight="1">
      <c r="B312" s="547"/>
      <c r="C312" s="197"/>
      <c r="D312" s="165"/>
      <c r="E312" s="195"/>
      <c r="F312" s="161"/>
      <c r="G312" s="196"/>
      <c r="H312" s="178"/>
      <c r="I312" s="193">
        <v>0</v>
      </c>
      <c r="J312" s="413">
        <f t="shared" si="114"/>
        <v>0</v>
      </c>
      <c r="L312" s="48"/>
      <c r="M312" s="49"/>
    </row>
    <row r="313" spans="2:13" ht="23.4" customHeight="1">
      <c r="B313" s="547"/>
      <c r="C313" s="197"/>
      <c r="D313" s="165"/>
      <c r="E313" s="195"/>
      <c r="F313" s="161"/>
      <c r="G313" s="196"/>
      <c r="H313" s="178"/>
      <c r="I313" s="193">
        <v>0</v>
      </c>
      <c r="J313" s="413">
        <f t="shared" si="114"/>
        <v>0</v>
      </c>
      <c r="L313" s="48"/>
      <c r="M313" s="49"/>
    </row>
    <row r="314" spans="2:13" ht="23.4" customHeight="1">
      <c r="B314" s="547"/>
      <c r="C314" s="197"/>
      <c r="D314" s="165"/>
      <c r="E314" s="195"/>
      <c r="F314" s="161"/>
      <c r="G314" s="196"/>
      <c r="H314" s="178"/>
      <c r="I314" s="193">
        <v>0</v>
      </c>
      <c r="J314" s="413">
        <f t="shared" si="114"/>
        <v>0</v>
      </c>
      <c r="L314" s="48"/>
      <c r="M314" s="49"/>
    </row>
    <row r="315" spans="2:13" ht="23.4" customHeight="1">
      <c r="B315" s="547"/>
      <c r="C315" s="197"/>
      <c r="D315" s="165"/>
      <c r="E315" s="195"/>
      <c r="F315" s="161"/>
      <c r="G315" s="196"/>
      <c r="H315" s="161"/>
      <c r="I315" s="193">
        <v>0</v>
      </c>
      <c r="J315" s="413">
        <f t="shared" ref="J315:J316" si="116">ROUND(I315,0)</f>
        <v>0</v>
      </c>
      <c r="L315" s="48"/>
      <c r="M315" s="49"/>
    </row>
    <row r="316" spans="2:13" ht="23.4" customHeight="1" thickBot="1">
      <c r="B316" s="548"/>
      <c r="C316" s="268"/>
      <c r="D316" s="269"/>
      <c r="E316" s="269"/>
      <c r="F316" s="301"/>
      <c r="G316" s="270"/>
      <c r="H316" s="271"/>
      <c r="I316" s="193">
        <v>0</v>
      </c>
      <c r="J316" s="414">
        <f t="shared" si="116"/>
        <v>0</v>
      </c>
      <c r="L316" s="62"/>
      <c r="M316" s="49"/>
    </row>
    <row r="317" spans="2:13" ht="33" customHeight="1" thickBot="1">
      <c r="B317" s="544" t="s">
        <v>56</v>
      </c>
      <c r="C317" s="545"/>
      <c r="D317" s="545"/>
      <c r="E317" s="545"/>
      <c r="F317" s="545"/>
      <c r="G317" s="545"/>
      <c r="H317" s="545"/>
      <c r="I317" s="262">
        <f>SUM(I308:I316)</f>
        <v>0</v>
      </c>
      <c r="J317" s="263">
        <f>SUM(J308:J316)</f>
        <v>0</v>
      </c>
      <c r="K317" s="169"/>
      <c r="L317" s="247">
        <f>+J317</f>
        <v>0</v>
      </c>
      <c r="M317" s="49" t="str">
        <f>+B308</f>
        <v xml:space="preserve">8900  Administrative Cost </v>
      </c>
    </row>
    <row r="318" spans="2:13" ht="12" customHeight="1" thickBot="1">
      <c r="B318" s="43"/>
      <c r="C318"/>
      <c r="D318"/>
      <c r="E318"/>
      <c r="F318"/>
      <c r="G318"/>
      <c r="H318"/>
      <c r="I318"/>
      <c r="J318" s="2"/>
      <c r="L318" s="48"/>
      <c r="M318" s="49"/>
    </row>
    <row r="319" spans="2:13" ht="33" customHeight="1" thickBot="1">
      <c r="B319" s="200"/>
      <c r="C319" s="198"/>
      <c r="D319" s="198"/>
      <c r="E319" s="198"/>
      <c r="F319" s="198"/>
      <c r="G319" s="198"/>
      <c r="H319" s="248" t="s">
        <v>126</v>
      </c>
      <c r="I319" s="199">
        <f>SubPrgCost+I317</f>
        <v>0</v>
      </c>
      <c r="J319" s="199">
        <f>SubPrgCost+AdminSite1</f>
        <v>0</v>
      </c>
    </row>
    <row r="320" spans="2:13" ht="12" customHeight="1" thickBot="1">
      <c r="B320" s="43"/>
      <c r="C320"/>
      <c r="D320"/>
      <c r="E320"/>
      <c r="F320"/>
      <c r="G320"/>
      <c r="H320"/>
      <c r="I320"/>
      <c r="J320" s="2"/>
    </row>
    <row r="321" spans="1:13" ht="43.2" customHeight="1" thickBot="1">
      <c r="B321" s="200" t="s">
        <v>57</v>
      </c>
      <c r="C321" s="201"/>
      <c r="D321" s="201"/>
      <c r="E321" s="201"/>
      <c r="F321" s="201"/>
      <c r="G321" s="201"/>
      <c r="H321" s="201"/>
      <c r="I321" s="202"/>
      <c r="J321" s="199">
        <f>J306+J317</f>
        <v>0</v>
      </c>
    </row>
    <row r="322" spans="1:13" customFormat="1" ht="12" customHeight="1" thickBot="1">
      <c r="B322" s="43"/>
      <c r="J322" s="2"/>
    </row>
    <row r="323" spans="1:13" ht="37.200000000000003" thickBot="1">
      <c r="B323" s="302" t="s">
        <v>60</v>
      </c>
      <c r="C323" s="254"/>
      <c r="D323" s="210"/>
      <c r="E323" s="255"/>
      <c r="F323" s="255"/>
      <c r="G323" s="255"/>
      <c r="H323" s="283"/>
      <c r="I323" s="238" t="s">
        <v>30</v>
      </c>
      <c r="J323" s="239" t="s">
        <v>62</v>
      </c>
    </row>
    <row r="324" spans="1:13" ht="22.2" customHeight="1">
      <c r="B324" s="527" t="s">
        <v>63</v>
      </c>
      <c r="C324" s="528"/>
      <c r="D324" s="528"/>
      <c r="E324" s="528"/>
      <c r="F324" s="528"/>
      <c r="G324" s="528"/>
      <c r="H324" s="529"/>
      <c r="I324" s="256"/>
      <c r="J324" s="415"/>
    </row>
    <row r="325" spans="1:13" ht="21">
      <c r="A325" s="60">
        <v>1</v>
      </c>
      <c r="B325" s="538"/>
      <c r="C325" s="523"/>
      <c r="D325" s="523"/>
      <c r="E325" s="523"/>
      <c r="F325" s="161"/>
      <c r="G325" s="205"/>
      <c r="H325" s="249"/>
      <c r="I325" s="203">
        <f>F325*G325*H325</f>
        <v>0</v>
      </c>
      <c r="J325" s="412">
        <f>ROUND(I325,0)</f>
        <v>0</v>
      </c>
    </row>
    <row r="326" spans="1:13" ht="21">
      <c r="A326" s="60">
        <v>2</v>
      </c>
      <c r="B326" s="539"/>
      <c r="C326" s="523"/>
      <c r="D326" s="523"/>
      <c r="E326" s="523"/>
      <c r="F326" s="161"/>
      <c r="G326" s="205"/>
      <c r="H326" s="249"/>
      <c r="I326" s="203">
        <f>+H326</f>
        <v>0</v>
      </c>
      <c r="J326" s="412">
        <f t="shared" ref="J326:J345" si="117">ROUND(I326,0)</f>
        <v>0</v>
      </c>
    </row>
    <row r="327" spans="1:13" ht="21">
      <c r="A327" s="60">
        <v>3</v>
      </c>
      <c r="B327" s="539"/>
      <c r="C327" s="523"/>
      <c r="D327" s="523"/>
      <c r="E327" s="523"/>
      <c r="F327" s="161"/>
      <c r="G327" s="205"/>
      <c r="H327" s="249"/>
      <c r="I327" s="203">
        <f t="shared" ref="I327:I345" si="118">F327*G327*H327</f>
        <v>0</v>
      </c>
      <c r="J327" s="412">
        <f t="shared" si="117"/>
        <v>0</v>
      </c>
    </row>
    <row r="328" spans="1:13" ht="21">
      <c r="A328" s="60">
        <v>4</v>
      </c>
      <c r="B328" s="539"/>
      <c r="C328" s="523"/>
      <c r="D328" s="523"/>
      <c r="E328" s="523"/>
      <c r="F328" s="161"/>
      <c r="G328" s="205"/>
      <c r="H328" s="249"/>
      <c r="I328" s="203">
        <f t="shared" si="118"/>
        <v>0</v>
      </c>
      <c r="J328" s="412">
        <f t="shared" si="117"/>
        <v>0</v>
      </c>
    </row>
    <row r="329" spans="1:13" ht="21">
      <c r="A329" s="60">
        <v>5</v>
      </c>
      <c r="B329" s="539"/>
      <c r="C329" s="523"/>
      <c r="D329" s="523"/>
      <c r="E329" s="523"/>
      <c r="F329" s="161"/>
      <c r="G329" s="205"/>
      <c r="H329" s="249"/>
      <c r="I329" s="203">
        <f t="shared" si="118"/>
        <v>0</v>
      </c>
      <c r="J329" s="412">
        <f t="shared" si="117"/>
        <v>0</v>
      </c>
    </row>
    <row r="330" spans="1:13" ht="23.4" customHeight="1">
      <c r="A330" s="60">
        <v>6</v>
      </c>
      <c r="B330" s="539"/>
      <c r="C330" s="523"/>
      <c r="D330" s="523"/>
      <c r="E330" s="523"/>
      <c r="F330" s="161"/>
      <c r="G330" s="205"/>
      <c r="H330" s="249"/>
      <c r="I330" s="203">
        <f t="shared" si="118"/>
        <v>0</v>
      </c>
      <c r="J330" s="412">
        <f t="shared" si="117"/>
        <v>0</v>
      </c>
    </row>
    <row r="331" spans="1:13" ht="21">
      <c r="A331" s="60">
        <v>7</v>
      </c>
      <c r="B331" s="539"/>
      <c r="C331" s="523"/>
      <c r="D331" s="523"/>
      <c r="E331" s="523"/>
      <c r="F331" s="161"/>
      <c r="G331" s="205"/>
      <c r="H331" s="249"/>
      <c r="I331" s="203">
        <f t="shared" si="118"/>
        <v>0</v>
      </c>
      <c r="J331" s="412">
        <f t="shared" si="117"/>
        <v>0</v>
      </c>
    </row>
    <row r="332" spans="1:13" ht="21">
      <c r="A332" s="60">
        <v>8</v>
      </c>
      <c r="B332" s="539"/>
      <c r="C332" s="523"/>
      <c r="D332" s="523"/>
      <c r="E332" s="523"/>
      <c r="F332" s="161"/>
      <c r="G332" s="205"/>
      <c r="H332" s="249"/>
      <c r="I332" s="203">
        <f t="shared" si="118"/>
        <v>0</v>
      </c>
      <c r="J332" s="412">
        <f t="shared" si="117"/>
        <v>0</v>
      </c>
    </row>
    <row r="333" spans="1:13" ht="21">
      <c r="A333" s="60">
        <v>9</v>
      </c>
      <c r="B333" s="539"/>
      <c r="C333" s="523"/>
      <c r="D333" s="523"/>
      <c r="E333" s="523"/>
      <c r="F333" s="161"/>
      <c r="G333" s="205"/>
      <c r="H333" s="249"/>
      <c r="I333" s="203">
        <f t="shared" si="118"/>
        <v>0</v>
      </c>
      <c r="J333" s="412">
        <f t="shared" si="117"/>
        <v>0</v>
      </c>
    </row>
    <row r="334" spans="1:13" ht="24" thickBot="1">
      <c r="A334" s="60">
        <v>10</v>
      </c>
      <c r="B334" s="540"/>
      <c r="C334" s="523"/>
      <c r="D334" s="523"/>
      <c r="E334" s="523"/>
      <c r="F334" s="161"/>
      <c r="G334" s="205"/>
      <c r="H334" s="249"/>
      <c r="I334" s="203">
        <f t="shared" si="118"/>
        <v>0</v>
      </c>
      <c r="J334" s="412">
        <f t="shared" si="117"/>
        <v>0</v>
      </c>
      <c r="K334" s="169"/>
      <c r="L334" s="247">
        <f>SUM(J325:J334)</f>
        <v>0</v>
      </c>
      <c r="M334" s="49" t="s">
        <v>127</v>
      </c>
    </row>
    <row r="335" spans="1:13" ht="21">
      <c r="B335" s="524" t="s">
        <v>64</v>
      </c>
      <c r="C335" s="525"/>
      <c r="D335" s="525"/>
      <c r="E335" s="525"/>
      <c r="F335" s="525"/>
      <c r="G335" s="525"/>
      <c r="H335" s="526"/>
      <c r="I335" s="217"/>
      <c r="J335" s="412"/>
    </row>
    <row r="336" spans="1:13" ht="21">
      <c r="A336" s="60">
        <v>1</v>
      </c>
      <c r="B336" s="289"/>
      <c r="C336" s="523"/>
      <c r="D336" s="523"/>
      <c r="E336" s="523"/>
      <c r="F336" s="161"/>
      <c r="G336" s="205"/>
      <c r="H336" s="249"/>
      <c r="I336" s="203">
        <f t="shared" si="118"/>
        <v>0</v>
      </c>
      <c r="J336" s="412">
        <f t="shared" si="117"/>
        <v>0</v>
      </c>
    </row>
    <row r="337" spans="1:13" ht="21">
      <c r="A337" s="60">
        <v>2</v>
      </c>
      <c r="B337" s="290"/>
      <c r="C337" s="523"/>
      <c r="D337" s="523"/>
      <c r="E337" s="523"/>
      <c r="F337" s="161"/>
      <c r="G337" s="205"/>
      <c r="H337" s="249"/>
      <c r="I337" s="203">
        <f t="shared" si="118"/>
        <v>0</v>
      </c>
      <c r="J337" s="412">
        <f t="shared" si="117"/>
        <v>0</v>
      </c>
    </row>
    <row r="338" spans="1:13" ht="21">
      <c r="A338" s="60">
        <v>3</v>
      </c>
      <c r="B338" s="290"/>
      <c r="C338" s="523"/>
      <c r="D338" s="523"/>
      <c r="E338" s="523"/>
      <c r="F338" s="161"/>
      <c r="G338" s="205"/>
      <c r="H338" s="249"/>
      <c r="I338" s="203">
        <f t="shared" si="118"/>
        <v>0</v>
      </c>
      <c r="J338" s="412">
        <f t="shared" si="117"/>
        <v>0</v>
      </c>
    </row>
    <row r="339" spans="1:13" ht="21">
      <c r="A339" s="60">
        <v>4</v>
      </c>
      <c r="B339" s="290"/>
      <c r="C339" s="523"/>
      <c r="D339" s="523"/>
      <c r="E339" s="523"/>
      <c r="F339" s="161"/>
      <c r="G339" s="205"/>
      <c r="H339" s="249"/>
      <c r="I339" s="203">
        <f t="shared" si="118"/>
        <v>0</v>
      </c>
      <c r="J339" s="412">
        <f t="shared" si="117"/>
        <v>0</v>
      </c>
    </row>
    <row r="340" spans="1:13" ht="21">
      <c r="A340" s="60">
        <v>5</v>
      </c>
      <c r="B340" s="290"/>
      <c r="C340" s="523"/>
      <c r="D340" s="523"/>
      <c r="E340" s="523"/>
      <c r="F340" s="161"/>
      <c r="G340" s="205"/>
      <c r="H340" s="249"/>
      <c r="I340" s="203">
        <f t="shared" si="118"/>
        <v>0</v>
      </c>
      <c r="J340" s="412">
        <f t="shared" si="117"/>
        <v>0</v>
      </c>
    </row>
    <row r="341" spans="1:13" ht="21">
      <c r="A341" s="60">
        <v>6</v>
      </c>
      <c r="B341" s="290"/>
      <c r="C341" s="523"/>
      <c r="D341" s="523"/>
      <c r="E341" s="523"/>
      <c r="F341" s="161"/>
      <c r="G341" s="205"/>
      <c r="H341" s="249"/>
      <c r="I341" s="203">
        <f t="shared" si="118"/>
        <v>0</v>
      </c>
      <c r="J341" s="412">
        <f t="shared" si="117"/>
        <v>0</v>
      </c>
    </row>
    <row r="342" spans="1:13" ht="21">
      <c r="A342" s="60">
        <v>7</v>
      </c>
      <c r="B342" s="290"/>
      <c r="C342" s="523"/>
      <c r="D342" s="523"/>
      <c r="E342" s="523"/>
      <c r="F342" s="161"/>
      <c r="G342" s="205"/>
      <c r="H342" s="249"/>
      <c r="I342" s="203">
        <f t="shared" si="118"/>
        <v>0</v>
      </c>
      <c r="J342" s="412">
        <f t="shared" si="117"/>
        <v>0</v>
      </c>
    </row>
    <row r="343" spans="1:13" ht="21">
      <c r="A343" s="60">
        <v>8</v>
      </c>
      <c r="B343" s="290"/>
      <c r="C343" s="523"/>
      <c r="D343" s="523"/>
      <c r="E343" s="523"/>
      <c r="F343" s="161"/>
      <c r="G343" s="205"/>
      <c r="H343" s="249"/>
      <c r="I343" s="203">
        <f t="shared" si="118"/>
        <v>0</v>
      </c>
      <c r="J343" s="412">
        <f t="shared" si="117"/>
        <v>0</v>
      </c>
    </row>
    <row r="344" spans="1:13" ht="21">
      <c r="A344" s="60">
        <v>9</v>
      </c>
      <c r="B344" s="290"/>
      <c r="C344" s="530"/>
      <c r="D344" s="530"/>
      <c r="E344" s="530"/>
      <c r="F344" s="161"/>
      <c r="G344" s="272"/>
      <c r="H344" s="273"/>
      <c r="I344" s="274">
        <f t="shared" si="118"/>
        <v>0</v>
      </c>
      <c r="J344" s="416">
        <f t="shared" si="117"/>
        <v>0</v>
      </c>
    </row>
    <row r="345" spans="1:13" ht="24" thickBot="1">
      <c r="A345" s="60">
        <v>10</v>
      </c>
      <c r="B345" s="291"/>
      <c r="C345" s="523"/>
      <c r="D345" s="523"/>
      <c r="E345" s="523"/>
      <c r="F345" s="161"/>
      <c r="G345" s="205"/>
      <c r="H345" s="249"/>
      <c r="I345" s="217">
        <f t="shared" si="118"/>
        <v>0</v>
      </c>
      <c r="J345" s="413">
        <f t="shared" si="117"/>
        <v>0</v>
      </c>
      <c r="K345" s="169"/>
      <c r="L345" s="247">
        <f>SUM(J336:J345)</f>
        <v>0</v>
      </c>
      <c r="M345" s="49" t="s">
        <v>128</v>
      </c>
    </row>
    <row r="346" spans="1:13" ht="21.6" thickBot="1">
      <c r="B346" s="282"/>
      <c r="C346" s="444" t="s">
        <v>129</v>
      </c>
      <c r="D346" s="444"/>
      <c r="E346" s="444"/>
      <c r="F346" s="444"/>
      <c r="G346" s="444"/>
      <c r="H346" s="444"/>
      <c r="I346" s="444"/>
      <c r="J346" s="233">
        <f>ROUND(SUM(J324:J345),0)</f>
        <v>0</v>
      </c>
    </row>
    <row r="347" spans="1:13" ht="12" customHeight="1" thickBot="1">
      <c r="B347" s="43"/>
      <c r="C347"/>
      <c r="D347"/>
      <c r="E347"/>
      <c r="F347"/>
      <c r="G347"/>
      <c r="H347"/>
      <c r="I347"/>
      <c r="J347" s="2"/>
    </row>
    <row r="348" spans="1:13" ht="20.399999999999999" customHeight="1">
      <c r="B348" s="527" t="s">
        <v>70</v>
      </c>
      <c r="C348" s="528"/>
      <c r="D348" s="528"/>
      <c r="E348" s="528"/>
      <c r="F348" s="528"/>
      <c r="G348" s="528"/>
      <c r="H348" s="529"/>
      <c r="I348" s="256"/>
      <c r="J348" s="415"/>
    </row>
    <row r="349" spans="1:13" ht="21">
      <c r="B349" s="289"/>
      <c r="C349" s="523"/>
      <c r="D349" s="523"/>
      <c r="E349" s="523"/>
      <c r="F349" s="161"/>
      <c r="G349" s="205"/>
      <c r="H349" s="249"/>
      <c r="I349" s="203">
        <f t="shared" ref="I349:I350" si="119">F349*G349*H349</f>
        <v>0</v>
      </c>
      <c r="J349" s="412">
        <f t="shared" ref="J349:J350" si="120">ROUND(I349,0)</f>
        <v>0</v>
      </c>
    </row>
    <row r="350" spans="1:13" ht="21">
      <c r="B350" s="290"/>
      <c r="C350" s="523"/>
      <c r="D350" s="523"/>
      <c r="E350" s="523"/>
      <c r="F350" s="161"/>
      <c r="G350" s="205"/>
      <c r="H350" s="249"/>
      <c r="I350" s="203">
        <f t="shared" si="119"/>
        <v>0</v>
      </c>
      <c r="J350" s="412">
        <f t="shared" si="120"/>
        <v>0</v>
      </c>
    </row>
    <row r="351" spans="1:13" ht="21.6" thickBot="1">
      <c r="B351" s="282"/>
      <c r="C351" s="444" t="s">
        <v>130</v>
      </c>
      <c r="D351" s="444"/>
      <c r="E351" s="444"/>
      <c r="F351" s="444"/>
      <c r="G351" s="444"/>
      <c r="H351" s="444"/>
      <c r="I351" s="444"/>
      <c r="J351" s="233">
        <f>SUM(J349:J350)</f>
        <v>0</v>
      </c>
    </row>
    <row r="352" spans="1:13" ht="12" customHeight="1" thickBot="1">
      <c r="B352" s="43"/>
      <c r="C352"/>
      <c r="D352"/>
      <c r="E352"/>
      <c r="F352"/>
      <c r="G352"/>
      <c r="H352"/>
      <c r="I352"/>
      <c r="J352" s="2"/>
    </row>
    <row r="353" spans="2:10" ht="36" customHeight="1" thickBot="1">
      <c r="B353" s="541" t="s">
        <v>131</v>
      </c>
      <c r="C353" s="542"/>
      <c r="D353" s="542"/>
      <c r="E353" s="542"/>
      <c r="F353" s="542"/>
      <c r="G353" s="542"/>
      <c r="H353" s="542"/>
      <c r="I353" s="543"/>
      <c r="J353" s="199">
        <f>J321+J346+J351</f>
        <v>0</v>
      </c>
    </row>
    <row r="354" spans="2:10" ht="16.2" thickBot="1">
      <c r="B354" s="292"/>
      <c r="C354" s="293"/>
      <c r="D354" s="294"/>
      <c r="E354" s="295"/>
      <c r="F354" s="295"/>
      <c r="G354" s="296"/>
      <c r="H354" s="297"/>
      <c r="I354" s="298"/>
      <c r="J354" s="299"/>
    </row>
  </sheetData>
  <mergeCells count="55">
    <mergeCell ref="I185:J185"/>
    <mergeCell ref="B306:H306"/>
    <mergeCell ref="C325:E325"/>
    <mergeCell ref="C326:E326"/>
    <mergeCell ref="C327:E327"/>
    <mergeCell ref="B317:H317"/>
    <mergeCell ref="B309:B316"/>
    <mergeCell ref="B276:H276"/>
    <mergeCell ref="B353:I353"/>
    <mergeCell ref="C349:E349"/>
    <mergeCell ref="C350:E350"/>
    <mergeCell ref="B348:H348"/>
    <mergeCell ref="C351:I351"/>
    <mergeCell ref="C346:I346"/>
    <mergeCell ref="B325:B334"/>
    <mergeCell ref="C328:E328"/>
    <mergeCell ref="C334:E334"/>
    <mergeCell ref="C336:E336"/>
    <mergeCell ref="C342:E342"/>
    <mergeCell ref="C343:E343"/>
    <mergeCell ref="C338:E338"/>
    <mergeCell ref="C339:E339"/>
    <mergeCell ref="C340:E340"/>
    <mergeCell ref="I182:J182"/>
    <mergeCell ref="I184:J184"/>
    <mergeCell ref="B183:J183"/>
    <mergeCell ref="B181:J181"/>
    <mergeCell ref="B182:H182"/>
    <mergeCell ref="B184:H184"/>
    <mergeCell ref="C5:H5"/>
    <mergeCell ref="C4:H4"/>
    <mergeCell ref="C345:E345"/>
    <mergeCell ref="C7:H7"/>
    <mergeCell ref="C6:H6"/>
    <mergeCell ref="C330:E330"/>
    <mergeCell ref="B335:H335"/>
    <mergeCell ref="B324:H324"/>
    <mergeCell ref="C331:E331"/>
    <mergeCell ref="C332:E332"/>
    <mergeCell ref="C333:E333"/>
    <mergeCell ref="C341:E341"/>
    <mergeCell ref="C329:E329"/>
    <mergeCell ref="C337:E337"/>
    <mergeCell ref="C344:E344"/>
    <mergeCell ref="B304:H304"/>
    <mergeCell ref="I180:J180"/>
    <mergeCell ref="B175:H175"/>
    <mergeCell ref="I176:J176"/>
    <mergeCell ref="I173:J173"/>
    <mergeCell ref="I177:J177"/>
    <mergeCell ref="I178:J178"/>
    <mergeCell ref="I179:J179"/>
    <mergeCell ref="I174:J174"/>
    <mergeCell ref="B174:H174"/>
    <mergeCell ref="I175:J175"/>
  </mergeCells>
  <pageMargins left="0.7" right="0.7" top="0.75" bottom="0.75" header="0.3" footer="0.3"/>
  <pageSetup scale="39" orientation="portrait" r:id="rId1"/>
  <ignoredErrors>
    <ignoredError sqref="H16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00A9D9-D102-4EE3-9196-112805CD07DD}">
  <sheetPr codeName="Sheet3"/>
  <dimension ref="A1:AA310"/>
  <sheetViews>
    <sheetView showGridLines="0" zoomScale="70" zoomScaleNormal="70" workbookViewId="0"/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28.8867187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132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73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00">
        <f t="shared" si="1"/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00">
        <f t="shared" si="1"/>
        <v>0</v>
      </c>
      <c r="I21" s="101"/>
      <c r="J21" s="102">
        <f>ROUND((H21+H22+H23+H24)*I21,0)</f>
        <v>0</v>
      </c>
      <c r="K21" s="103"/>
      <c r="L21" s="104">
        <f t="shared" ref="L21:L81" si="2">+J21</f>
        <v>0</v>
      </c>
      <c r="M21" s="105">
        <f t="shared" ref="M21:M81" si="3">ROUND($M$11*L21,0)</f>
        <v>0</v>
      </c>
      <c r="N21" s="105">
        <f t="shared" ref="N21:N81" si="4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si="1"/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1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00">
        <f t="shared" si="1"/>
        <v>0</v>
      </c>
      <c r="I24" s="117"/>
      <c r="J24" s="118"/>
      <c r="K24" s="103"/>
    </row>
    <row r="25" spans="1:20" ht="27.6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 t="shared" si="1"/>
        <v>0</v>
      </c>
      <c r="I25" s="101"/>
      <c r="J25" s="102">
        <f t="shared" ref="J25" si="5">ROUND((H25+H26+H27+H28)*I25,0)</f>
        <v>0</v>
      </c>
      <c r="K25" s="103"/>
      <c r="L25" s="104">
        <f t="shared" si="2"/>
        <v>0</v>
      </c>
      <c r="M25" s="105">
        <f t="shared" si="3"/>
        <v>0</v>
      </c>
      <c r="N25" s="105">
        <f t="shared" si="4"/>
        <v>0</v>
      </c>
      <c r="O25" s="105"/>
      <c r="P25" s="105">
        <f t="shared" ref="P25:P81" si="6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si="1"/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00">
        <f t="shared" si="1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 t="shared" si="1"/>
        <v>0</v>
      </c>
      <c r="I29" s="101"/>
      <c r="J29" s="102">
        <f t="shared" ref="J29" si="7">ROUND((H29+H30+H31+H32)*I29,0)</f>
        <v>0</v>
      </c>
      <c r="K29" s="103"/>
      <c r="L29" s="104">
        <f t="shared" si="2"/>
        <v>0</v>
      </c>
      <c r="M29" s="105">
        <f t="shared" si="3"/>
        <v>0</v>
      </c>
      <c r="N29" s="105">
        <f t="shared" si="4"/>
        <v>0</v>
      </c>
      <c r="O29" s="105"/>
      <c r="P29" s="105">
        <f t="shared" si="6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si="1"/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00">
        <f t="shared" si="1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 t="shared" si="1"/>
        <v>0</v>
      </c>
      <c r="I33" s="101"/>
      <c r="J33" s="102">
        <f t="shared" ref="J33" si="8">ROUND((H33+H34+H35+H36)*I33,0)</f>
        <v>0</v>
      </c>
      <c r="K33" s="103"/>
      <c r="L33" s="104">
        <f t="shared" si="2"/>
        <v>0</v>
      </c>
      <c r="M33" s="105">
        <f t="shared" si="3"/>
        <v>0</v>
      </c>
      <c r="N33" s="105">
        <f t="shared" si="4"/>
        <v>0</v>
      </c>
      <c r="O33" s="105"/>
      <c r="P33" s="105">
        <f t="shared" si="6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si="1"/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00">
        <f t="shared" si="1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00">
        <f t="shared" si="1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100">
        <f t="shared" si="1"/>
        <v>0</v>
      </c>
      <c r="I37" s="101"/>
      <c r="J37" s="102">
        <f t="shared" ref="J37" si="9">ROUND((H37+H38+H39+H40)*I37,0)</f>
        <v>0</v>
      </c>
      <c r="K37" s="103"/>
      <c r="L37" s="104">
        <f t="shared" si="2"/>
        <v>0</v>
      </c>
      <c r="M37" s="105">
        <f t="shared" si="3"/>
        <v>0</v>
      </c>
      <c r="N37" s="105">
        <f t="shared" si="4"/>
        <v>0</v>
      </c>
      <c r="O37" s="105"/>
      <c r="P37" s="105">
        <f t="shared" si="6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100">
        <f t="shared" si="1"/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100">
        <f t="shared" si="1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100">
        <f t="shared" si="1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119" t="s">
        <v>108</v>
      </c>
      <c r="F41" s="99"/>
      <c r="G41" s="99"/>
      <c r="H41" s="100">
        <f t="shared" si="1"/>
        <v>0</v>
      </c>
      <c r="I41" s="101"/>
      <c r="J41" s="102">
        <f t="shared" ref="J41" si="10">ROUND((H41+H42+H43+H44)*I41,0)</f>
        <v>0</v>
      </c>
      <c r="K41" s="103"/>
      <c r="L41" s="104">
        <f t="shared" si="2"/>
        <v>0</v>
      </c>
      <c r="M41" s="105">
        <f t="shared" si="3"/>
        <v>0</v>
      </c>
      <c r="N41" s="105">
        <f t="shared" si="4"/>
        <v>0</v>
      </c>
      <c r="O41" s="105"/>
      <c r="P41" s="105">
        <f t="shared" si="6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si="1"/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00">
        <f t="shared" si="1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00">
        <f t="shared" si="1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119" t="s">
        <v>108</v>
      </c>
      <c r="F45" s="99"/>
      <c r="G45" s="99"/>
      <c r="H45" s="100">
        <f t="shared" si="1"/>
        <v>0</v>
      </c>
      <c r="I45" s="101"/>
      <c r="J45" s="102">
        <f t="shared" ref="J45" si="11">ROUND((H45+H46+H47+H48)*I45,0)</f>
        <v>0</v>
      </c>
      <c r="K45" s="103"/>
      <c r="L45" s="104">
        <f t="shared" si="2"/>
        <v>0</v>
      </c>
      <c r="M45" s="105">
        <f t="shared" si="3"/>
        <v>0</v>
      </c>
      <c r="N45" s="105">
        <f t="shared" si="4"/>
        <v>0</v>
      </c>
      <c r="O45" s="105"/>
      <c r="P45" s="105">
        <f t="shared" si="6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si="1"/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1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14" t="s">
        <v>111</v>
      </c>
      <c r="F48" s="115"/>
      <c r="G48" s="115"/>
      <c r="H48" s="100">
        <f t="shared" si="1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00">
        <f t="shared" si="1"/>
        <v>0</v>
      </c>
      <c r="I49" s="101"/>
      <c r="J49" s="102">
        <f t="shared" ref="J49" si="12">ROUND((H49+H50+H51+H52)*I49,0)</f>
        <v>0</v>
      </c>
      <c r="K49" s="103"/>
      <c r="L49" s="104">
        <f t="shared" si="2"/>
        <v>0</v>
      </c>
      <c r="M49" s="105">
        <f t="shared" si="3"/>
        <v>0</v>
      </c>
      <c r="N49" s="105">
        <f t="shared" si="4"/>
        <v>0</v>
      </c>
      <c r="O49" s="105"/>
      <c r="P49" s="105">
        <f t="shared" si="6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si="1"/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1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00">
        <f t="shared" si="1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00">
        <f t="shared" si="1"/>
        <v>0</v>
      </c>
      <c r="I53" s="101"/>
      <c r="J53" s="102">
        <f t="shared" ref="J53" si="13">ROUND((H53+H54+H55+H56)*I53,0)</f>
        <v>0</v>
      </c>
      <c r="K53" s="103"/>
      <c r="L53" s="104">
        <f t="shared" si="2"/>
        <v>0</v>
      </c>
      <c r="M53" s="105">
        <f t="shared" si="3"/>
        <v>0</v>
      </c>
      <c r="N53" s="105">
        <f t="shared" si="4"/>
        <v>0</v>
      </c>
      <c r="O53" s="105"/>
      <c r="P53" s="105">
        <f t="shared" si="6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si="1"/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1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00">
        <f t="shared" si="1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00">
        <f t="shared" si="1"/>
        <v>0</v>
      </c>
      <c r="I57" s="101"/>
      <c r="J57" s="102">
        <f t="shared" ref="J57" si="14">ROUND((H57+H58+H59+H60)*I57,0)</f>
        <v>0</v>
      </c>
      <c r="K57" s="103"/>
      <c r="L57" s="104">
        <f t="shared" si="2"/>
        <v>0</v>
      </c>
      <c r="M57" s="105">
        <f t="shared" si="3"/>
        <v>0</v>
      </c>
      <c r="N57" s="105">
        <f t="shared" si="4"/>
        <v>0</v>
      </c>
      <c r="O57" s="105"/>
      <c r="P57" s="105">
        <f t="shared" si="6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si="1"/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1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00">
        <f t="shared" si="1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00">
        <f t="shared" si="1"/>
        <v>0</v>
      </c>
      <c r="I61" s="101"/>
      <c r="J61" s="102">
        <f t="shared" ref="J61" si="15">ROUND((H61+H62+H63+H64)*I61,0)</f>
        <v>0</v>
      </c>
      <c r="K61" s="103"/>
      <c r="L61" s="104">
        <f t="shared" si="2"/>
        <v>0</v>
      </c>
      <c r="M61" s="105">
        <f t="shared" si="3"/>
        <v>0</v>
      </c>
      <c r="N61" s="105">
        <f t="shared" si="4"/>
        <v>0</v>
      </c>
      <c r="O61" s="105"/>
      <c r="P61" s="105">
        <f t="shared" si="6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si="1"/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1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00">
        <f t="shared" si="1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00">
        <f t="shared" si="1"/>
        <v>0</v>
      </c>
      <c r="I65" s="101"/>
      <c r="J65" s="102">
        <f t="shared" ref="J65" si="16">ROUND((H65+H66+H67+H68)*I65,0)</f>
        <v>0</v>
      </c>
      <c r="K65" s="103"/>
      <c r="L65" s="104">
        <f t="shared" si="2"/>
        <v>0</v>
      </c>
      <c r="M65" s="105">
        <f t="shared" si="3"/>
        <v>0</v>
      </c>
      <c r="N65" s="105">
        <f t="shared" si="4"/>
        <v>0</v>
      </c>
      <c r="O65" s="105"/>
      <c r="P65" s="105">
        <f t="shared" si="6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si="1"/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1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00">
        <f t="shared" si="1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 t="shared" si="1"/>
        <v>0</v>
      </c>
      <c r="I69" s="101"/>
      <c r="J69" s="102">
        <f t="shared" ref="J69" si="17">ROUND((H69+H70+H71+H72)*I69,0)</f>
        <v>0</v>
      </c>
      <c r="K69" s="103"/>
      <c r="L69" s="104">
        <f t="shared" si="2"/>
        <v>0</v>
      </c>
      <c r="M69" s="105">
        <f t="shared" si="3"/>
        <v>0</v>
      </c>
      <c r="N69" s="105">
        <f t="shared" si="4"/>
        <v>0</v>
      </c>
      <c r="O69" s="105"/>
      <c r="P69" s="105">
        <f t="shared" si="6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si="1"/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1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00">
        <f t="shared" si="1"/>
        <v>0</v>
      </c>
      <c r="I72" s="117"/>
      <c r="J72" s="118"/>
      <c r="K72" s="103"/>
    </row>
    <row r="73" spans="1:17" ht="22.2" customHeight="1">
      <c r="A73" s="559">
        <v>16</v>
      </c>
      <c r="B73" s="126"/>
      <c r="C73" s="96"/>
      <c r="D73" s="129"/>
      <c r="E73" s="98" t="s">
        <v>108</v>
      </c>
      <c r="F73" s="99"/>
      <c r="G73" s="99"/>
      <c r="H73" s="100">
        <f t="shared" si="1"/>
        <v>0</v>
      </c>
      <c r="I73" s="101"/>
      <c r="J73" s="102">
        <f t="shared" ref="J73" si="18">ROUND((H73+H74+H75+H76)*I73,0)</f>
        <v>0</v>
      </c>
      <c r="K73" s="103"/>
      <c r="L73" s="104">
        <f t="shared" si="2"/>
        <v>0</v>
      </c>
      <c r="M73" s="105">
        <f t="shared" si="3"/>
        <v>0</v>
      </c>
      <c r="N73" s="105">
        <f t="shared" si="4"/>
        <v>0</v>
      </c>
      <c r="O73" s="105"/>
      <c r="P73" s="105">
        <f t="shared" si="6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19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19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19"/>
        <v>0</v>
      </c>
      <c r="I76" s="117"/>
      <c r="J76" s="118"/>
      <c r="K76" s="103"/>
    </row>
    <row r="77" spans="1:17" ht="22.2" customHeight="1">
      <c r="A77" s="559">
        <v>17</v>
      </c>
      <c r="B77" s="126"/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20">ROUND((H77+H78+H79+H80)*I77,0)</f>
        <v>0</v>
      </c>
      <c r="K77" s="103"/>
      <c r="L77" s="104">
        <f t="shared" si="2"/>
        <v>0</v>
      </c>
      <c r="M77" s="105">
        <f t="shared" si="3"/>
        <v>0</v>
      </c>
      <c r="N77" s="105">
        <f t="shared" si="4"/>
        <v>0</v>
      </c>
      <c r="O77" s="105"/>
      <c r="P77" s="105">
        <f t="shared" si="6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21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21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21"/>
        <v>0</v>
      </c>
      <c r="I80" s="117"/>
      <c r="J80" s="118"/>
      <c r="K80" s="103"/>
    </row>
    <row r="81" spans="1:17" ht="22.2" customHeight="1">
      <c r="A81" s="559">
        <v>18</v>
      </c>
      <c r="B81" s="126"/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22">ROUND((H81+H82+H83+H84)*I81,0)</f>
        <v>0</v>
      </c>
      <c r="K81" s="103"/>
      <c r="L81" s="104">
        <f t="shared" si="2"/>
        <v>0</v>
      </c>
      <c r="M81" s="105">
        <f t="shared" si="3"/>
        <v>0</v>
      </c>
      <c r="N81" s="105">
        <f t="shared" si="4"/>
        <v>0</v>
      </c>
      <c r="O81" s="105"/>
      <c r="P81" s="105">
        <f t="shared" si="6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23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23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23"/>
        <v>0</v>
      </c>
      <c r="I84" s="117"/>
      <c r="J84" s="118"/>
      <c r="K84" s="103"/>
    </row>
    <row r="85" spans="1:17" ht="22.2" customHeight="1">
      <c r="A85" s="559">
        <v>19</v>
      </c>
      <c r="B85" s="126"/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24">ROUND((H85+H86+H87+H88)*I85,0)</f>
        <v>0</v>
      </c>
      <c r="K85" s="103"/>
      <c r="L85" s="104">
        <f t="shared" ref="L85:L145" si="25">+J85</f>
        <v>0</v>
      </c>
      <c r="M85" s="105">
        <f t="shared" ref="M85:M145" si="26">ROUND($M$11*L85,0)</f>
        <v>0</v>
      </c>
      <c r="N85" s="105">
        <f t="shared" ref="N85:N145" si="27">ROUND($N$11*L85,0)</f>
        <v>0</v>
      </c>
      <c r="O85" s="105"/>
      <c r="P85" s="105">
        <f t="shared" ref="P85:P145" si="28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29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29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29"/>
        <v>0</v>
      </c>
      <c r="I88" s="117"/>
      <c r="J88" s="118"/>
      <c r="K88" s="103"/>
    </row>
    <row r="89" spans="1:17" ht="22.2" customHeight="1">
      <c r="A89" s="559">
        <v>20</v>
      </c>
      <c r="B89" s="126"/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30">ROUND((H89+H90+H91+H92)*I89,0)</f>
        <v>0</v>
      </c>
      <c r="K89" s="103"/>
      <c r="L89" s="104">
        <f t="shared" si="25"/>
        <v>0</v>
      </c>
      <c r="M89" s="105">
        <f t="shared" si="26"/>
        <v>0</v>
      </c>
      <c r="N89" s="105">
        <f t="shared" si="27"/>
        <v>0</v>
      </c>
      <c r="O89" s="105"/>
      <c r="P89" s="105">
        <f t="shared" si="28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31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31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31"/>
        <v>0</v>
      </c>
      <c r="I92" s="117"/>
      <c r="J92" s="118"/>
      <c r="K92" s="103"/>
    </row>
    <row r="93" spans="1:17" ht="22.2" customHeight="1">
      <c r="A93" s="559">
        <v>21</v>
      </c>
      <c r="B93" s="126"/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32">ROUND((H93+H94+H95+H96)*I93,0)</f>
        <v>0</v>
      </c>
      <c r="K93" s="103"/>
      <c r="L93" s="104">
        <f t="shared" si="25"/>
        <v>0</v>
      </c>
      <c r="M93" s="105">
        <f t="shared" si="26"/>
        <v>0</v>
      </c>
      <c r="N93" s="105">
        <f t="shared" si="27"/>
        <v>0</v>
      </c>
      <c r="O93" s="105"/>
      <c r="P93" s="105">
        <f t="shared" si="28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33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33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33"/>
        <v>0</v>
      </c>
      <c r="I96" s="117"/>
      <c r="J96" s="118"/>
      <c r="K96" s="103"/>
    </row>
    <row r="97" spans="1:17" ht="22.2" customHeight="1">
      <c r="A97" s="559">
        <v>22</v>
      </c>
      <c r="B97" s="126"/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34">ROUND((H97+H98+H99+H100)*I97,0)</f>
        <v>0</v>
      </c>
      <c r="K97" s="103"/>
      <c r="L97" s="104">
        <f t="shared" si="25"/>
        <v>0</v>
      </c>
      <c r="M97" s="105">
        <f t="shared" si="26"/>
        <v>0</v>
      </c>
      <c r="N97" s="105">
        <f t="shared" si="27"/>
        <v>0</v>
      </c>
      <c r="O97" s="105"/>
      <c r="P97" s="105">
        <f t="shared" si="28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35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35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35"/>
        <v>0</v>
      </c>
      <c r="I100" s="117"/>
      <c r="J100" s="118"/>
      <c r="K100" s="103"/>
    </row>
    <row r="101" spans="1:17" ht="22.2" customHeight="1">
      <c r="A101" s="559">
        <v>23</v>
      </c>
      <c r="B101" s="126"/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36">ROUND((H101+H102+H103+H104)*I101,0)</f>
        <v>0</v>
      </c>
      <c r="K101" s="103"/>
      <c r="L101" s="104">
        <f t="shared" si="25"/>
        <v>0</v>
      </c>
      <c r="M101" s="105">
        <f t="shared" si="26"/>
        <v>0</v>
      </c>
      <c r="N101" s="105">
        <f t="shared" si="27"/>
        <v>0</v>
      </c>
      <c r="O101" s="105"/>
      <c r="P101" s="105">
        <f t="shared" si="28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37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37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37"/>
        <v>0</v>
      </c>
      <c r="I104" s="117"/>
      <c r="J104" s="118"/>
      <c r="K104" s="103"/>
    </row>
    <row r="105" spans="1:17" ht="22.2" customHeight="1">
      <c r="A105" s="559">
        <v>24</v>
      </c>
      <c r="B105" s="126"/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38">ROUND((H105+H106+H107+H108)*I105,0)</f>
        <v>0</v>
      </c>
      <c r="K105" s="103"/>
      <c r="L105" s="104">
        <f t="shared" si="25"/>
        <v>0</v>
      </c>
      <c r="M105" s="105">
        <f t="shared" si="26"/>
        <v>0</v>
      </c>
      <c r="N105" s="105">
        <f t="shared" si="27"/>
        <v>0</v>
      </c>
      <c r="O105" s="105"/>
      <c r="P105" s="105">
        <f t="shared" si="28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39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39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39"/>
        <v>0</v>
      </c>
      <c r="I108" s="117"/>
      <c r="J108" s="118"/>
      <c r="K108" s="103"/>
    </row>
    <row r="109" spans="1:17" ht="22.2" customHeight="1">
      <c r="A109" s="559">
        <v>25</v>
      </c>
      <c r="B109" s="126"/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40">ROUND((H109+H110+H111+H112)*I109,0)</f>
        <v>0</v>
      </c>
      <c r="K109" s="103"/>
      <c r="L109" s="104">
        <f t="shared" si="25"/>
        <v>0</v>
      </c>
      <c r="M109" s="105">
        <f t="shared" si="26"/>
        <v>0</v>
      </c>
      <c r="N109" s="105">
        <f t="shared" si="27"/>
        <v>0</v>
      </c>
      <c r="O109" s="105"/>
      <c r="P109" s="105">
        <f t="shared" si="28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41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41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41"/>
        <v>0</v>
      </c>
      <c r="I112" s="117"/>
      <c r="J112" s="118"/>
      <c r="K112" s="103"/>
    </row>
    <row r="113" spans="1:17" ht="22.2" customHeight="1">
      <c r="A113" s="559">
        <v>26</v>
      </c>
      <c r="B113" s="126"/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42">ROUND((H113+H114+H115+H116)*I113,0)</f>
        <v>0</v>
      </c>
      <c r="K113" s="103"/>
      <c r="L113" s="104">
        <f t="shared" si="25"/>
        <v>0</v>
      </c>
      <c r="M113" s="105">
        <f t="shared" si="26"/>
        <v>0</v>
      </c>
      <c r="N113" s="105">
        <f t="shared" si="27"/>
        <v>0</v>
      </c>
      <c r="O113" s="105"/>
      <c r="P113" s="105">
        <f t="shared" si="28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43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43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43"/>
        <v>0</v>
      </c>
      <c r="I116" s="117"/>
      <c r="J116" s="118"/>
      <c r="K116" s="103"/>
    </row>
    <row r="117" spans="1:17" ht="22.2" customHeight="1">
      <c r="A117" s="559">
        <v>27</v>
      </c>
      <c r="B117" s="126"/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44">ROUND((H117+H118+H119+H120)*I117,0)</f>
        <v>0</v>
      </c>
      <c r="K117" s="103"/>
      <c r="L117" s="104">
        <f t="shared" si="25"/>
        <v>0</v>
      </c>
      <c r="M117" s="105">
        <f t="shared" si="26"/>
        <v>0</v>
      </c>
      <c r="N117" s="105">
        <f t="shared" si="27"/>
        <v>0</v>
      </c>
      <c r="O117" s="105"/>
      <c r="P117" s="105">
        <f t="shared" si="28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45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45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45"/>
        <v>0</v>
      </c>
      <c r="I120" s="117"/>
      <c r="J120" s="118"/>
      <c r="K120" s="103"/>
    </row>
    <row r="121" spans="1:17" ht="22.2" customHeight="1">
      <c r="A121" s="559">
        <v>28</v>
      </c>
      <c r="B121" s="126"/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46">ROUND((H121+H122+H123+H124)*I121,0)</f>
        <v>0</v>
      </c>
      <c r="K121" s="103"/>
      <c r="L121" s="104">
        <f t="shared" si="25"/>
        <v>0</v>
      </c>
      <c r="M121" s="105">
        <f t="shared" si="26"/>
        <v>0</v>
      </c>
      <c r="N121" s="105">
        <f t="shared" si="27"/>
        <v>0</v>
      </c>
      <c r="O121" s="105"/>
      <c r="P121" s="105">
        <f t="shared" si="28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47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47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47"/>
        <v>0</v>
      </c>
      <c r="I124" s="117"/>
      <c r="J124" s="118"/>
      <c r="K124" s="103"/>
    </row>
    <row r="125" spans="1:17" ht="22.2" customHeight="1">
      <c r="A125" s="559">
        <v>29</v>
      </c>
      <c r="B125" s="126"/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48">ROUND((H125+H126+H127+H128)*I125,0)</f>
        <v>0</v>
      </c>
      <c r="K125" s="103"/>
      <c r="L125" s="104">
        <f t="shared" si="25"/>
        <v>0</v>
      </c>
      <c r="M125" s="105">
        <f t="shared" si="26"/>
        <v>0</v>
      </c>
      <c r="N125" s="105">
        <f t="shared" si="27"/>
        <v>0</v>
      </c>
      <c r="O125" s="105"/>
      <c r="P125" s="105">
        <f t="shared" si="28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49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49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49"/>
        <v>0</v>
      </c>
      <c r="I128" s="117"/>
      <c r="J128" s="118"/>
      <c r="K128" s="103"/>
    </row>
    <row r="129" spans="1:17" ht="22.2" customHeight="1">
      <c r="A129" s="559">
        <v>30</v>
      </c>
      <c r="B129" s="126"/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50">ROUND((H129+H130+H131+H132)*I129,0)</f>
        <v>0</v>
      </c>
      <c r="K129" s="103"/>
      <c r="L129" s="104">
        <f t="shared" si="25"/>
        <v>0</v>
      </c>
      <c r="M129" s="105">
        <f t="shared" si="26"/>
        <v>0</v>
      </c>
      <c r="N129" s="105">
        <f t="shared" si="27"/>
        <v>0</v>
      </c>
      <c r="O129" s="105"/>
      <c r="P129" s="105">
        <f t="shared" si="28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51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51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51"/>
        <v>0</v>
      </c>
      <c r="I132" s="117"/>
      <c r="J132" s="118"/>
      <c r="K132" s="103"/>
    </row>
    <row r="133" spans="1:17" ht="22.2" customHeight="1">
      <c r="A133" s="559">
        <v>31</v>
      </c>
      <c r="B133" s="126"/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52">ROUND((H133+H134+H135+H136)*I133,0)</f>
        <v>0</v>
      </c>
      <c r="K133" s="103"/>
      <c r="L133" s="104">
        <f t="shared" si="25"/>
        <v>0</v>
      </c>
      <c r="M133" s="105">
        <f t="shared" si="26"/>
        <v>0</v>
      </c>
      <c r="N133" s="105">
        <f t="shared" si="27"/>
        <v>0</v>
      </c>
      <c r="O133" s="105"/>
      <c r="P133" s="105">
        <f t="shared" si="28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53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53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53"/>
        <v>0</v>
      </c>
      <c r="I136" s="117"/>
      <c r="J136" s="118"/>
      <c r="K136" s="103"/>
    </row>
    <row r="137" spans="1:17" ht="22.2" customHeight="1">
      <c r="A137" s="559">
        <v>32</v>
      </c>
      <c r="B137" s="126"/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54">ROUND((H137+H138+H139+H140)*I137,0)</f>
        <v>0</v>
      </c>
      <c r="K137" s="103"/>
      <c r="L137" s="104">
        <f t="shared" si="25"/>
        <v>0</v>
      </c>
      <c r="M137" s="105">
        <f t="shared" si="26"/>
        <v>0</v>
      </c>
      <c r="N137" s="105">
        <f t="shared" si="27"/>
        <v>0</v>
      </c>
      <c r="O137" s="105"/>
      <c r="P137" s="105">
        <f t="shared" si="28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55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55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55"/>
        <v>0</v>
      </c>
      <c r="I140" s="117"/>
      <c r="J140" s="118"/>
      <c r="K140" s="103"/>
    </row>
    <row r="141" spans="1:17" ht="22.2" customHeight="1">
      <c r="A141" s="559">
        <v>33</v>
      </c>
      <c r="B141" s="126"/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56">ROUND((H141+H142+H143+H144)*I141,0)</f>
        <v>0</v>
      </c>
      <c r="K141" s="103"/>
      <c r="L141" s="104">
        <f t="shared" si="25"/>
        <v>0</v>
      </c>
      <c r="M141" s="105">
        <f t="shared" si="26"/>
        <v>0</v>
      </c>
      <c r="N141" s="105">
        <f t="shared" si="27"/>
        <v>0</v>
      </c>
      <c r="O141" s="105"/>
      <c r="P141" s="105">
        <f t="shared" si="28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57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57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57"/>
        <v>0</v>
      </c>
      <c r="I144" s="117"/>
      <c r="J144" s="118"/>
      <c r="K144" s="103"/>
    </row>
    <row r="145" spans="1:17" ht="22.2" customHeight="1">
      <c r="A145" s="559">
        <v>34</v>
      </c>
      <c r="B145" s="126"/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58">ROUND((H145+H146+H147+H148)*I145,0)</f>
        <v>0</v>
      </c>
      <c r="K145" s="103"/>
      <c r="L145" s="104">
        <f t="shared" si="25"/>
        <v>0</v>
      </c>
      <c r="M145" s="105">
        <f t="shared" si="26"/>
        <v>0</v>
      </c>
      <c r="N145" s="105">
        <f t="shared" si="27"/>
        <v>0</v>
      </c>
      <c r="O145" s="105"/>
      <c r="P145" s="105">
        <f t="shared" si="28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59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59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59"/>
        <v>0</v>
      </c>
      <c r="I148" s="117"/>
      <c r="J148" s="118"/>
      <c r="K148" s="103"/>
    </row>
    <row r="149" spans="1:17" ht="22.2" customHeight="1">
      <c r="A149" s="559">
        <v>35</v>
      </c>
      <c r="B149" s="126"/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60">ROUND((H149+H150+H151+H152)*I149,0)</f>
        <v>0</v>
      </c>
      <c r="K149" s="103"/>
      <c r="L149" s="104">
        <f t="shared" ref="L149:L165" si="61">+J149</f>
        <v>0</v>
      </c>
      <c r="M149" s="105">
        <f t="shared" ref="M149:M165" si="62">ROUND($M$11*L149,0)</f>
        <v>0</v>
      </c>
      <c r="N149" s="105">
        <f t="shared" ref="N149:N165" si="63">ROUND($N$11*L149,0)</f>
        <v>0</v>
      </c>
      <c r="O149" s="105"/>
      <c r="P149" s="105">
        <f t="shared" ref="P149:P165" si="64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65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65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65"/>
        <v>0</v>
      </c>
      <c r="I152" s="117"/>
      <c r="J152" s="118"/>
      <c r="K152" s="103"/>
    </row>
    <row r="153" spans="1:17" ht="22.2" customHeight="1">
      <c r="A153" s="559">
        <v>36</v>
      </c>
      <c r="B153" s="126"/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66">ROUND((H153+H154+H155+H156)*I153,0)</f>
        <v>0</v>
      </c>
      <c r="K153" s="103"/>
      <c r="L153" s="104">
        <f t="shared" si="61"/>
        <v>0</v>
      </c>
      <c r="M153" s="105">
        <f t="shared" si="62"/>
        <v>0</v>
      </c>
      <c r="N153" s="105">
        <f t="shared" si="63"/>
        <v>0</v>
      </c>
      <c r="O153" s="105"/>
      <c r="P153" s="105">
        <f t="shared" si="64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67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67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67"/>
        <v>0</v>
      </c>
      <c r="I156" s="117"/>
      <c r="J156" s="118"/>
      <c r="K156" s="103"/>
    </row>
    <row r="157" spans="1:17" ht="22.2" customHeight="1">
      <c r="A157" s="559">
        <v>37</v>
      </c>
      <c r="B157" s="126"/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68">ROUND((H157+H158+H159+H160)*I157,0)</f>
        <v>0</v>
      </c>
      <c r="K157" s="103"/>
      <c r="L157" s="104">
        <f t="shared" si="61"/>
        <v>0</v>
      </c>
      <c r="M157" s="105">
        <f t="shared" si="62"/>
        <v>0</v>
      </c>
      <c r="N157" s="105">
        <f t="shared" si="63"/>
        <v>0</v>
      </c>
      <c r="O157" s="105"/>
      <c r="P157" s="105">
        <f t="shared" si="64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69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69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69"/>
        <v>0</v>
      </c>
      <c r="I160" s="117"/>
      <c r="J160" s="118"/>
      <c r="K160" s="103"/>
    </row>
    <row r="161" spans="1:17" ht="22.2" customHeight="1">
      <c r="A161" s="559">
        <v>38</v>
      </c>
      <c r="B161" s="126"/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70">ROUND((H161+H162+H163+H164)*I161,0)</f>
        <v>0</v>
      </c>
      <c r="K161" s="103"/>
      <c r="L161" s="104">
        <f t="shared" si="61"/>
        <v>0</v>
      </c>
      <c r="M161" s="105">
        <f t="shared" si="62"/>
        <v>0</v>
      </c>
      <c r="N161" s="105">
        <f t="shared" si="63"/>
        <v>0</v>
      </c>
      <c r="O161" s="105"/>
      <c r="P161" s="105">
        <f t="shared" si="64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71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71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71"/>
        <v>0</v>
      </c>
      <c r="I164" s="117"/>
      <c r="J164" s="118"/>
      <c r="K164" s="103"/>
    </row>
    <row r="165" spans="1:17" ht="22.2" customHeight="1">
      <c r="A165" s="559">
        <v>39</v>
      </c>
      <c r="B165" s="126"/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61"/>
        <v>0</v>
      </c>
      <c r="M165" s="105">
        <f t="shared" si="62"/>
        <v>0</v>
      </c>
      <c r="N165" s="105">
        <f t="shared" si="63"/>
        <v>0</v>
      </c>
      <c r="O165" s="105"/>
      <c r="P165" s="105">
        <f t="shared" si="64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72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72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72"/>
        <v>0</v>
      </c>
      <c r="I168" s="117"/>
      <c r="J168" s="118"/>
      <c r="K168" s="103"/>
    </row>
    <row r="169" spans="1:17" ht="22.2" customHeight="1">
      <c r="A169" s="559">
        <v>40</v>
      </c>
      <c r="B169" s="126"/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73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74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74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74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0</v>
      </c>
      <c r="C173" s="245"/>
      <c r="D173" s="245"/>
      <c r="E173" s="245"/>
      <c r="F173" s="560" t="s">
        <v>112</v>
      </c>
      <c r="G173" s="560"/>
      <c r="H173" s="561"/>
      <c r="I173" s="512">
        <f>RxSal</f>
        <v>0</v>
      </c>
      <c r="J173" s="513"/>
      <c r="K173" s="103"/>
      <c r="L173" s="246">
        <f t="shared" ref="L173:Q173" si="75">SUM(L13:L172)</f>
        <v>0</v>
      </c>
      <c r="M173" s="246">
        <f t="shared" si="75"/>
        <v>0</v>
      </c>
      <c r="N173" s="246">
        <f t="shared" si="75"/>
        <v>0</v>
      </c>
      <c r="O173" s="246">
        <f t="shared" si="75"/>
        <v>0</v>
      </c>
      <c r="P173" s="246">
        <f t="shared" si="75"/>
        <v>0</v>
      </c>
      <c r="Q173" s="246">
        <f t="shared" si="75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76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77">F189*G189*$H$188</f>
        <v>0</v>
      </c>
      <c r="J189" s="159">
        <f t="shared" si="76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77"/>
        <v>0</v>
      </c>
      <c r="J190" s="159">
        <f t="shared" si="76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77"/>
        <v>0</v>
      </c>
      <c r="J191" s="159">
        <f t="shared" si="76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77"/>
        <v>0</v>
      </c>
      <c r="J192" s="159">
        <f t="shared" si="76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77"/>
        <v>0</v>
      </c>
      <c r="J193" s="159">
        <f t="shared" si="76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77"/>
        <v>0</v>
      </c>
      <c r="J194" s="159">
        <f t="shared" si="76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77"/>
        <v>0</v>
      </c>
      <c r="J195" s="159">
        <f t="shared" si="76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77"/>
        <v>0</v>
      </c>
      <c r="J196" s="159">
        <f t="shared" si="76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77"/>
        <v>0</v>
      </c>
      <c r="J197" s="168">
        <f t="shared" si="76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76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78">F200*G200*H200</f>
        <v>0</v>
      </c>
      <c r="J200" s="159">
        <f t="shared" si="76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78"/>
        <v>0</v>
      </c>
      <c r="J201" s="159">
        <f t="shared" si="76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78"/>
        <v>0</v>
      </c>
      <c r="J202" s="159">
        <f t="shared" si="76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78"/>
        <v>0</v>
      </c>
      <c r="J203" s="159">
        <f t="shared" si="76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78"/>
        <v>0</v>
      </c>
      <c r="J204" s="159">
        <f t="shared" si="76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78"/>
        <v>0</v>
      </c>
      <c r="J205" s="168">
        <f t="shared" si="76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78"/>
        <v>0</v>
      </c>
      <c r="J207" s="159">
        <f t="shared" si="76"/>
        <v>0</v>
      </c>
      <c r="L207" s="407"/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78"/>
        <v>0</v>
      </c>
      <c r="J208" s="159">
        <f t="shared" si="76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78"/>
        <v>0</v>
      </c>
      <c r="J209" s="159">
        <f t="shared" si="76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78"/>
        <v>0</v>
      </c>
      <c r="J210" s="159">
        <f t="shared" si="76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78"/>
        <v>0</v>
      </c>
      <c r="J211" s="159">
        <f t="shared" si="76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78"/>
        <v>0</v>
      </c>
      <c r="J212" s="159">
        <f t="shared" si="76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78"/>
        <v>0</v>
      </c>
      <c r="J213" s="159">
        <f t="shared" si="76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78"/>
        <v>0</v>
      </c>
      <c r="J214" s="159">
        <f t="shared" si="76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78"/>
        <v>0</v>
      </c>
      <c r="J215" s="159">
        <f t="shared" si="76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78"/>
        <v>0</v>
      </c>
      <c r="J216" s="168">
        <f t="shared" si="76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78"/>
        <v>0</v>
      </c>
      <c r="J218" s="159">
        <f t="shared" si="76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78"/>
        <v>0</v>
      </c>
      <c r="J219" s="159">
        <f t="shared" si="76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78"/>
        <v>0</v>
      </c>
      <c r="J220" s="159">
        <f t="shared" si="76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78"/>
        <v>0</v>
      </c>
      <c r="J221" s="159">
        <f t="shared" si="76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78"/>
        <v>0</v>
      </c>
      <c r="J222" s="159">
        <f t="shared" si="76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78"/>
        <v>0</v>
      </c>
      <c r="J223" s="159">
        <f t="shared" si="76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78"/>
        <v>0</v>
      </c>
      <c r="J224" s="159">
        <f t="shared" si="76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78"/>
        <v>0</v>
      </c>
      <c r="J225" s="159">
        <f t="shared" si="76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78"/>
        <v>0</v>
      </c>
      <c r="J226" s="159">
        <f t="shared" si="76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78"/>
        <v>0</v>
      </c>
      <c r="J227" s="168">
        <f t="shared" si="76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78"/>
        <v>0</v>
      </c>
      <c r="J229" s="159">
        <f t="shared" si="76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78"/>
        <v>0</v>
      </c>
      <c r="J230" s="159">
        <f t="shared" si="76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78"/>
        <v>0</v>
      </c>
      <c r="J231" s="159">
        <f t="shared" si="76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78"/>
        <v>0</v>
      </c>
      <c r="J232" s="159">
        <f t="shared" si="76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78"/>
        <v>0</v>
      </c>
      <c r="J233" s="159">
        <f t="shared" si="76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78"/>
        <v>0</v>
      </c>
      <c r="J234" s="159">
        <f t="shared" si="76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78"/>
        <v>0</v>
      </c>
      <c r="J235" s="159">
        <f t="shared" si="76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78"/>
        <v>0</v>
      </c>
      <c r="J236" s="159">
        <f t="shared" si="76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78"/>
        <v>0</v>
      </c>
      <c r="J237" s="159">
        <f t="shared" si="76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78"/>
        <v>0</v>
      </c>
      <c r="J238" s="168">
        <f t="shared" si="76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78"/>
        <v>0</v>
      </c>
      <c r="J240" s="159">
        <f t="shared" si="76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78"/>
        <v>0</v>
      </c>
      <c r="J241" s="159">
        <f t="shared" si="76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78"/>
        <v>0</v>
      </c>
      <c r="J242" s="159">
        <f t="shared" si="76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78"/>
        <v>0</v>
      </c>
      <c r="J243" s="159">
        <f t="shared" si="76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78"/>
        <v>0</v>
      </c>
      <c r="J244" s="159">
        <f t="shared" si="76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78"/>
        <v>0</v>
      </c>
      <c r="J245" s="159">
        <f t="shared" si="76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78"/>
        <v>0</v>
      </c>
      <c r="J246" s="159">
        <f t="shared" si="76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78"/>
        <v>0</v>
      </c>
      <c r="J247" s="159">
        <f t="shared" si="76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78"/>
        <v>0</v>
      </c>
      <c r="J248" s="159">
        <f t="shared" si="76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78"/>
        <v>0</v>
      </c>
      <c r="J249" s="168">
        <f t="shared" si="76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79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78"/>
        <v>0</v>
      </c>
      <c r="J252" s="159">
        <f t="shared" si="79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78"/>
        <v>0</v>
      </c>
      <c r="J253" s="159">
        <f t="shared" si="79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78"/>
        <v>0</v>
      </c>
      <c r="J254" s="159">
        <f t="shared" si="79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78"/>
        <v>0</v>
      </c>
      <c r="J255" s="159">
        <f t="shared" si="79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78"/>
        <v>0</v>
      </c>
      <c r="J256" s="159">
        <f t="shared" si="79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78"/>
        <v>0</v>
      </c>
      <c r="J257" s="159">
        <f t="shared" si="79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78"/>
        <v>0</v>
      </c>
      <c r="J258" s="159">
        <f t="shared" si="79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78"/>
        <v>0</v>
      </c>
      <c r="J259" s="159">
        <f t="shared" si="79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78"/>
        <v>0</v>
      </c>
      <c r="J260" s="159">
        <f t="shared" si="79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78"/>
        <v>0</v>
      </c>
      <c r="J261" s="159">
        <f t="shared" si="79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78"/>
        <v>0</v>
      </c>
      <c r="J262" s="159">
        <f t="shared" si="79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78"/>
        <v>0</v>
      </c>
      <c r="J263" s="159">
        <f t="shared" si="79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80">F264*G264*H264</f>
        <v>0</v>
      </c>
      <c r="J264" s="159">
        <f t="shared" si="79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80"/>
        <v>0</v>
      </c>
      <c r="J265" s="159">
        <f t="shared" si="79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80"/>
        <v>0</v>
      </c>
      <c r="J266" s="159">
        <f t="shared" si="79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80"/>
        <v>0</v>
      </c>
      <c r="J267" s="159">
        <f t="shared" si="79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80"/>
        <v>0</v>
      </c>
      <c r="J268" s="159">
        <f t="shared" si="79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80"/>
        <v>0</v>
      </c>
      <c r="J269" s="159">
        <f t="shared" si="79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80"/>
        <v>0</v>
      </c>
      <c r="J270" s="159">
        <f t="shared" si="79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80"/>
        <v>0</v>
      </c>
      <c r="J271" s="159">
        <f t="shared" si="79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80"/>
        <v>0</v>
      </c>
      <c r="J272" s="159">
        <f t="shared" si="79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80"/>
        <v>0</v>
      </c>
      <c r="J273" s="159">
        <f t="shared" si="79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80"/>
        <v>0</v>
      </c>
      <c r="J274" s="159">
        <f t="shared" si="79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80"/>
        <v>0</v>
      </c>
      <c r="J275" s="159">
        <f t="shared" si="79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81">F278*G278*H278</f>
        <v>0</v>
      </c>
      <c r="J278" s="258">
        <f t="shared" ref="J278:J301" si="82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81"/>
        <v>0</v>
      </c>
      <c r="J279" s="159">
        <f t="shared" si="82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81"/>
        <v>0</v>
      </c>
      <c r="J280" s="159">
        <f t="shared" si="82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81"/>
        <v>0</v>
      </c>
      <c r="J281" s="159">
        <f t="shared" si="82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81"/>
        <v>0</v>
      </c>
      <c r="J282" s="159">
        <f t="shared" si="82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81"/>
        <v>0</v>
      </c>
      <c r="J283" s="159">
        <f t="shared" si="82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81"/>
        <v>0</v>
      </c>
      <c r="J284" s="168">
        <f t="shared" si="82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81"/>
        <v>0</v>
      </c>
      <c r="J285" s="150">
        <f t="shared" si="82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81"/>
        <v>0</v>
      </c>
      <c r="J286" s="159">
        <f t="shared" si="82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81"/>
        <v>0</v>
      </c>
      <c r="J287" s="159">
        <f t="shared" si="82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81"/>
        <v>0</v>
      </c>
      <c r="J288" s="159">
        <f t="shared" si="82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81"/>
        <v>0</v>
      </c>
      <c r="J289" s="159">
        <f t="shared" si="82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81"/>
        <v>0</v>
      </c>
      <c r="J290" s="159">
        <f t="shared" si="82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81"/>
        <v>0</v>
      </c>
      <c r="J291" s="159">
        <f t="shared" si="82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81"/>
        <v>0</v>
      </c>
      <c r="J292" s="168">
        <f t="shared" si="82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81"/>
        <v>0</v>
      </c>
      <c r="J293" s="150">
        <f t="shared" si="82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81"/>
        <v>0</v>
      </c>
      <c r="J294" s="159">
        <f t="shared" si="82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81"/>
        <v>0</v>
      </c>
      <c r="J295" s="159">
        <f t="shared" si="82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81"/>
        <v>0</v>
      </c>
      <c r="J296" s="159">
        <f t="shared" si="82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81"/>
        <v>0</v>
      </c>
      <c r="J297" s="159">
        <f t="shared" si="82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81"/>
        <v>0</v>
      </c>
      <c r="J298" s="159">
        <f t="shared" si="82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81"/>
        <v>0</v>
      </c>
      <c r="J299" s="159">
        <f t="shared" si="82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81"/>
        <v>0</v>
      </c>
      <c r="J300" s="168">
        <f t="shared" si="82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83">G301*H301</f>
        <v>0</v>
      </c>
      <c r="J301" s="189">
        <f t="shared" si="82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83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2'!TExpAcc+'Site 2'!TotherExpAcc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2'!ToSalFringe+ExAccTotal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A49:A52"/>
    <mergeCell ref="A53:A56"/>
    <mergeCell ref="A57:A60"/>
    <mergeCell ref="A61:A64"/>
    <mergeCell ref="A109:A112"/>
    <mergeCell ref="A93:A96"/>
    <mergeCell ref="A97:A100"/>
    <mergeCell ref="A101:A104"/>
    <mergeCell ref="A105:A108"/>
    <mergeCell ref="A137:A140"/>
    <mergeCell ref="A141:A144"/>
    <mergeCell ref="A145:A148"/>
    <mergeCell ref="C4:H4"/>
    <mergeCell ref="C5:H5"/>
    <mergeCell ref="C6:H6"/>
    <mergeCell ref="C7:H7"/>
    <mergeCell ref="A65:A68"/>
    <mergeCell ref="A21:A24"/>
    <mergeCell ref="A25:A28"/>
    <mergeCell ref="A29:A32"/>
    <mergeCell ref="A33:A36"/>
    <mergeCell ref="A37:A40"/>
    <mergeCell ref="A41:A44"/>
    <mergeCell ref="A45:A48"/>
    <mergeCell ref="A89:A92"/>
    <mergeCell ref="I176:J176"/>
    <mergeCell ref="I177:J177"/>
    <mergeCell ref="A161:A164"/>
    <mergeCell ref="A149:A152"/>
    <mergeCell ref="A153:A156"/>
    <mergeCell ref="A157:A160"/>
    <mergeCell ref="I173:J173"/>
    <mergeCell ref="B174:H174"/>
    <mergeCell ref="I174:J174"/>
    <mergeCell ref="B175:H175"/>
    <mergeCell ref="I175:J175"/>
    <mergeCell ref="A17:A20"/>
    <mergeCell ref="A165:A168"/>
    <mergeCell ref="A169:A172"/>
    <mergeCell ref="A173:A177"/>
    <mergeCell ref="F173:H173"/>
    <mergeCell ref="A117:A120"/>
    <mergeCell ref="A121:A124"/>
    <mergeCell ref="A125:A128"/>
    <mergeCell ref="A129:A132"/>
    <mergeCell ref="A133:A136"/>
    <mergeCell ref="A113:A116"/>
    <mergeCell ref="A69:A72"/>
    <mergeCell ref="A73:A76"/>
    <mergeCell ref="A77:A80"/>
    <mergeCell ref="A81:A84"/>
    <mergeCell ref="A85:A88"/>
    <mergeCell ref="B183:J183"/>
    <mergeCell ref="B177:H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B305:H305"/>
    <mergeCell ref="B310:J310"/>
    <mergeCell ref="B184:H184"/>
    <mergeCell ref="I184:J184"/>
    <mergeCell ref="I185:J185"/>
    <mergeCell ref="B276:H276"/>
    <mergeCell ref="B303:H303"/>
  </mergeCells>
  <pageMargins left="0.7" right="0.7" top="0.75" bottom="0.75" header="0.3" footer="0.3"/>
  <pageSetup scale="3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17163-8BF4-41FB-A443-599402F01E8C}">
  <sheetPr codeName="Sheet4"/>
  <dimension ref="A1:AA310"/>
  <sheetViews>
    <sheetView showGridLines="0" zoomScale="80" zoomScaleNormal="80" workbookViewId="0"/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16.109375" style="1" bestFit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137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424">
        <f>+'Site 1'!$Q$11</f>
        <v>0</v>
      </c>
      <c r="R11" s="423" t="str">
        <f>+'Site 1'!$R$11</f>
        <v xml:space="preserve">*Set a filter in Row12 to sort by color
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60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427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60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21">
      <c r="A25" s="427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427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427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427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60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427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427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427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427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427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427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427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427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427">
        <v>8</v>
      </c>
      <c r="B41" s="126"/>
      <c r="C41" s="96"/>
      <c r="D41" s="97"/>
      <c r="E41" s="98" t="s">
        <v>108</v>
      </c>
      <c r="F41" s="131"/>
      <c r="G41" s="131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427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427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427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427">
        <v>9</v>
      </c>
      <c r="B45" s="126"/>
      <c r="C45" s="96"/>
      <c r="D45" s="97"/>
      <c r="E45" s="119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427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427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427"/>
      <c r="B48" s="128"/>
      <c r="C48" s="112"/>
      <c r="D48" s="113"/>
      <c r="E48" s="114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427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427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427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427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60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60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60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60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60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60">
        <v>16</v>
      </c>
      <c r="B73" s="126"/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60">
        <v>17</v>
      </c>
      <c r="B77" s="126"/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60">
        <v>18</v>
      </c>
      <c r="B81" s="126"/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60">
        <v>19</v>
      </c>
      <c r="B85" s="126"/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60">
        <v>20</v>
      </c>
      <c r="B89" s="126"/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60">
        <v>21</v>
      </c>
      <c r="B93" s="126"/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60">
        <v>22</v>
      </c>
      <c r="B97" s="126"/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60">
        <v>23</v>
      </c>
      <c r="B101" s="126"/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60">
        <v>24</v>
      </c>
      <c r="B105" s="126"/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60">
        <v>25</v>
      </c>
      <c r="B109" s="126"/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60">
        <v>26</v>
      </c>
      <c r="B113" s="126"/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60">
        <v>27</v>
      </c>
      <c r="B117" s="126"/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60">
        <v>28</v>
      </c>
      <c r="B121" s="126"/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60">
        <v>29</v>
      </c>
      <c r="B125" s="126"/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60">
        <v>30</v>
      </c>
      <c r="B129" s="126"/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60">
        <v>31</v>
      </c>
      <c r="B133" s="126"/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60">
        <v>32</v>
      </c>
      <c r="B137" s="126"/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60">
        <v>33</v>
      </c>
      <c r="B141" s="126"/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60">
        <v>34</v>
      </c>
      <c r="B145" s="126"/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60">
        <v>35</v>
      </c>
      <c r="B149" s="126"/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60">
        <v>36</v>
      </c>
      <c r="B153" s="126"/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60">
        <v>37</v>
      </c>
      <c r="B157" s="126"/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60">
        <v>38</v>
      </c>
      <c r="B161" s="126"/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60">
        <v>39</v>
      </c>
      <c r="B165" s="126"/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60">
        <v>40</v>
      </c>
      <c r="B169" s="126"/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B173" s="244">
        <f>COUNTA(B13:B172)</f>
        <v>0</v>
      </c>
      <c r="C173" s="245"/>
      <c r="D173" s="245"/>
      <c r="E173" s="245"/>
      <c r="F173" s="560" t="s">
        <v>112</v>
      </c>
      <c r="G173" s="560"/>
      <c r="H173" s="561"/>
      <c r="I173" s="512">
        <f>RxSal</f>
        <v>0</v>
      </c>
      <c r="J173" s="51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3'!TExpAcc+'Site 3'!TotherExpAcc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3'!ToSalFringe+ExAccTotal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3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I176:J176"/>
    <mergeCell ref="C4:H4"/>
    <mergeCell ref="C5:H5"/>
    <mergeCell ref="C6:H6"/>
    <mergeCell ref="C7:H7"/>
    <mergeCell ref="F173:H173"/>
    <mergeCell ref="I173:J173"/>
    <mergeCell ref="B174:H174"/>
    <mergeCell ref="I174:J174"/>
    <mergeCell ref="B175:H175"/>
    <mergeCell ref="I175:J175"/>
  </mergeCells>
  <pageMargins left="0.7" right="0.7" top="0.75" bottom="0.75" header="0.3" footer="0.3"/>
  <pageSetup scale="3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3580C1-5A01-4819-B269-1B08C511E813}">
  <sheetPr codeName="Sheet5"/>
  <dimension ref="A1:AA310"/>
  <sheetViews>
    <sheetView showGridLines="0" zoomScale="70" zoomScaleNormal="70" workbookViewId="0"/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26.4414062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138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423" t="str">
        <f>+'Site 1'!$R$11</f>
        <v xml:space="preserve">*Set a filter in Row12 to sort by color
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60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427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2.2" customHeight="1">
      <c r="A21" s="60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22.2" customHeight="1">
      <c r="A25" s="60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60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427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427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427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427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427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427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427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427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427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427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427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427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427">
        <v>9</v>
      </c>
      <c r="B45" s="126"/>
      <c r="C45" s="96"/>
      <c r="D45" s="97"/>
      <c r="E45" s="119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427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427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427"/>
      <c r="B48" s="128"/>
      <c r="C48" s="112"/>
      <c r="D48" s="113"/>
      <c r="E48" s="114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427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427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427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427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60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60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60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60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60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60">
        <v>16</v>
      </c>
      <c r="B73" s="126"/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60">
        <v>17</v>
      </c>
      <c r="B77" s="126"/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60">
        <v>18</v>
      </c>
      <c r="B81" s="126"/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60">
        <v>19</v>
      </c>
      <c r="B85" s="126"/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60">
        <v>20</v>
      </c>
      <c r="B89" s="126"/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60">
        <v>21</v>
      </c>
      <c r="B93" s="126"/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60">
        <v>22</v>
      </c>
      <c r="B97" s="126"/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60">
        <v>23</v>
      </c>
      <c r="B101" s="126"/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60">
        <v>24</v>
      </c>
      <c r="B105" s="126"/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60">
        <v>25</v>
      </c>
      <c r="B109" s="126"/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60">
        <v>26</v>
      </c>
      <c r="B113" s="126"/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60">
        <v>27</v>
      </c>
      <c r="B117" s="126"/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60">
        <v>28</v>
      </c>
      <c r="B121" s="126"/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60">
        <v>29</v>
      </c>
      <c r="B125" s="126"/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60">
        <v>30</v>
      </c>
      <c r="B129" s="126"/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60">
        <v>31</v>
      </c>
      <c r="B133" s="126"/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60">
        <v>32</v>
      </c>
      <c r="B137" s="126"/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60">
        <v>33</v>
      </c>
      <c r="B141" s="126"/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60">
        <v>34</v>
      </c>
      <c r="B145" s="126"/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60">
        <v>35</v>
      </c>
      <c r="B149" s="126"/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60">
        <v>36</v>
      </c>
      <c r="B153" s="126"/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60">
        <v>37</v>
      </c>
      <c r="B157" s="126"/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60">
        <v>38</v>
      </c>
      <c r="B161" s="126"/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60">
        <v>39</v>
      </c>
      <c r="B165" s="126"/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60">
        <v>40</v>
      </c>
      <c r="B169" s="126"/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B173" s="244">
        <f>COUNTA(B13:B172)</f>
        <v>0</v>
      </c>
      <c r="C173" s="245"/>
      <c r="D173" s="245"/>
      <c r="E173" s="245"/>
      <c r="F173" s="560" t="s">
        <v>112</v>
      </c>
      <c r="G173" s="560"/>
      <c r="H173" s="561"/>
      <c r="I173" s="512">
        <f>RxSal</f>
        <v>0</v>
      </c>
      <c r="J173" s="513"/>
      <c r="K173" s="103"/>
      <c r="L173" s="246">
        <f>SUM(L13:L172)</f>
        <v>0</v>
      </c>
      <c r="M173" s="246">
        <f t="shared" ref="M173:Q173" si="90">SUM(M13:M172)</f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4'!TExpAcc+'Site 4'!TotherExpAcc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4'!ToSalFringe+ExAccTotal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3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I176:J176"/>
    <mergeCell ref="C4:H4"/>
    <mergeCell ref="C5:H5"/>
    <mergeCell ref="C6:H6"/>
    <mergeCell ref="C7:H7"/>
    <mergeCell ref="F173:H173"/>
    <mergeCell ref="I173:J173"/>
    <mergeCell ref="B174:H174"/>
    <mergeCell ref="I174:J174"/>
    <mergeCell ref="B175:H175"/>
    <mergeCell ref="I175:J175"/>
  </mergeCells>
  <pageMargins left="0.7" right="0.7" top="0.75" bottom="0.75" header="0.3" footer="0.3"/>
  <pageSetup scale="3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4ADC3D-A636-43CF-A53B-59E969AE31F8}">
  <sheetPr codeName="Sheet6"/>
  <dimension ref="A1:AA310"/>
  <sheetViews>
    <sheetView showGridLines="0" zoomScale="70" zoomScaleNormal="70" workbookViewId="0"/>
  </sheetViews>
  <sheetFormatPr defaultColWidth="9.109375" defaultRowHeight="15.6"/>
  <cols>
    <col min="1" max="1" width="9.33203125" style="60" customWidth="1"/>
    <col min="2" max="2" width="36" style="1" customWidth="1"/>
    <col min="3" max="3" width="29.88671875" style="1" customWidth="1"/>
    <col min="4" max="4" width="34" style="1" customWidth="1"/>
    <col min="5" max="5" width="25.664062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5" width="24.33203125" customWidth="1"/>
    <col min="16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139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140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423" t="str">
        <f>+'Site 1'!$R$11</f>
        <v xml:space="preserve">*Set a filter in Row12 to sort by color
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60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427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60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60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60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427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427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427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427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427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427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427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427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427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427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427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427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427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427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427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427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427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427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427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427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60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60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60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60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60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60">
        <v>16</v>
      </c>
      <c r="B73" s="126"/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hidden="1" customHeight="1">
      <c r="A77" s="60">
        <v>17</v>
      </c>
      <c r="B77" s="126"/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hidden="1" customHeight="1"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hidden="1" customHeight="1"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hidden="1" customHeight="1" thickBot="1"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hidden="1" customHeight="1">
      <c r="A81" s="60">
        <v>18</v>
      </c>
      <c r="B81" s="126"/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hidden="1" customHeight="1"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hidden="1" customHeight="1"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hidden="1" customHeight="1" thickBot="1"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hidden="1" customHeight="1">
      <c r="A85" s="60">
        <v>19</v>
      </c>
      <c r="B85" s="126"/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hidden="1" customHeight="1"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hidden="1" customHeight="1"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hidden="1" customHeight="1" thickBot="1"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hidden="1" customHeight="1">
      <c r="A89" s="60">
        <v>20</v>
      </c>
      <c r="B89" s="126"/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hidden="1" customHeight="1"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hidden="1" customHeight="1"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hidden="1" customHeight="1" thickBot="1"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hidden="1" customHeight="1">
      <c r="A93" s="60">
        <v>21</v>
      </c>
      <c r="B93" s="126"/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hidden="1" customHeight="1"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hidden="1" customHeight="1"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hidden="1" customHeight="1" thickBot="1"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hidden="1" customHeight="1">
      <c r="A97" s="60">
        <v>22</v>
      </c>
      <c r="B97" s="126"/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hidden="1" customHeight="1"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hidden="1" customHeight="1"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hidden="1" customHeight="1" thickBot="1"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hidden="1" customHeight="1">
      <c r="A101" s="60">
        <v>23</v>
      </c>
      <c r="B101" s="126"/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hidden="1" customHeight="1"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hidden="1" customHeight="1"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hidden="1" customHeight="1" thickBot="1"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hidden="1" customHeight="1">
      <c r="A105" s="60">
        <v>24</v>
      </c>
      <c r="B105" s="126"/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hidden="1" customHeight="1"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hidden="1" customHeight="1"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hidden="1" customHeight="1" thickBot="1"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hidden="1" customHeight="1">
      <c r="A109" s="60">
        <v>25</v>
      </c>
      <c r="B109" s="126"/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hidden="1" customHeight="1"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hidden="1" customHeight="1"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hidden="1" customHeight="1" thickBot="1"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hidden="1" customHeight="1">
      <c r="A113" s="60">
        <v>26</v>
      </c>
      <c r="B113" s="126"/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hidden="1" customHeight="1"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hidden="1" customHeight="1"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hidden="1" customHeight="1" thickBot="1"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hidden="1" customHeight="1">
      <c r="A117" s="60">
        <v>27</v>
      </c>
      <c r="B117" s="126"/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hidden="1" customHeight="1"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hidden="1" customHeight="1"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hidden="1" customHeight="1" thickBot="1"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hidden="1" customHeight="1">
      <c r="A121" s="60">
        <v>28</v>
      </c>
      <c r="B121" s="126"/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hidden="1" customHeight="1"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hidden="1" customHeight="1"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hidden="1" customHeight="1" thickBot="1"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hidden="1" customHeight="1">
      <c r="A125" s="60">
        <v>29</v>
      </c>
      <c r="B125" s="126"/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hidden="1" customHeight="1"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hidden="1" customHeight="1"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hidden="1" customHeight="1" thickBot="1"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hidden="1" customHeight="1">
      <c r="A129" s="60">
        <v>30</v>
      </c>
      <c r="B129" s="126"/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hidden="1" customHeight="1"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hidden="1" customHeight="1"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hidden="1" customHeight="1" thickBot="1"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hidden="1" customHeight="1">
      <c r="A133" s="60">
        <v>31</v>
      </c>
      <c r="B133" s="126"/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hidden="1" customHeight="1"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hidden="1" customHeight="1"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hidden="1" customHeight="1" thickBot="1"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hidden="1" customHeight="1">
      <c r="A137" s="60">
        <v>32</v>
      </c>
      <c r="B137" s="126"/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hidden="1" customHeight="1"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hidden="1" customHeight="1"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hidden="1" customHeight="1" thickBot="1"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hidden="1" customHeight="1">
      <c r="A141" s="60">
        <v>33</v>
      </c>
      <c r="B141" s="126"/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hidden="1" customHeight="1"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hidden="1" customHeight="1"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hidden="1" customHeight="1" thickBot="1"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hidden="1" customHeight="1">
      <c r="A145" s="60">
        <v>34</v>
      </c>
      <c r="B145" s="126"/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hidden="1" customHeight="1"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hidden="1" customHeight="1"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hidden="1" customHeight="1" thickBot="1"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hidden="1" customHeight="1">
      <c r="A149" s="60">
        <v>35</v>
      </c>
      <c r="B149" s="126"/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hidden="1" customHeight="1"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hidden="1" customHeight="1"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hidden="1" customHeight="1" thickBot="1"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hidden="1" customHeight="1">
      <c r="A153" s="60">
        <v>36</v>
      </c>
      <c r="B153" s="126"/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hidden="1" customHeight="1"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hidden="1" customHeight="1"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hidden="1" customHeight="1" thickBot="1"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hidden="1" customHeight="1">
      <c r="A157" s="60">
        <v>37</v>
      </c>
      <c r="B157" s="126"/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hidden="1" customHeight="1"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hidden="1" customHeight="1"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hidden="1" customHeight="1" thickBot="1"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hidden="1" customHeight="1">
      <c r="A161" s="60">
        <v>38</v>
      </c>
      <c r="B161" s="126"/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hidden="1" customHeight="1"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hidden="1" customHeight="1"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hidden="1" customHeight="1" thickBot="1"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hidden="1" customHeight="1">
      <c r="A165" s="60">
        <v>39</v>
      </c>
      <c r="B165" s="126"/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hidden="1" customHeight="1"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hidden="1" customHeight="1"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hidden="1" customHeight="1" thickBot="1"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60">
        <v>40</v>
      </c>
      <c r="B169" s="126"/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B173" s="244">
        <f>COUNTA(B13:B172)</f>
        <v>0</v>
      </c>
      <c r="C173" s="245"/>
      <c r="D173" s="245"/>
      <c r="E173" s="245"/>
      <c r="F173" s="560" t="s">
        <v>112</v>
      </c>
      <c r="G173" s="560"/>
      <c r="H173" s="561"/>
      <c r="I173" s="512">
        <f>RxSal</f>
        <v>0</v>
      </c>
      <c r="J173" s="51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5'!TExpAcc+'Site 5'!TotherExpAcc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5'!ToSalFringe+ExAccTotal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autoFilter ref="B12:Q172" xr:uid="{6867242E-2540-4A13-9643-643E5F57D63A}"/>
  <mergeCells count="30">
    <mergeCell ref="B310:J310"/>
    <mergeCell ref="B184:H184"/>
    <mergeCell ref="I184:J184"/>
    <mergeCell ref="I185:J185"/>
    <mergeCell ref="B276:H276"/>
    <mergeCell ref="B303:H303"/>
    <mergeCell ref="B305:H305"/>
    <mergeCell ref="I176:J176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I173:J173"/>
    <mergeCell ref="B174:H174"/>
    <mergeCell ref="I174:J174"/>
    <mergeCell ref="B175:H175"/>
    <mergeCell ref="I175:J175"/>
    <mergeCell ref="C4:H4"/>
    <mergeCell ref="C5:H5"/>
    <mergeCell ref="C6:H6"/>
    <mergeCell ref="C7:H7"/>
    <mergeCell ref="F173:H173"/>
  </mergeCells>
  <pageMargins left="0.7" right="0.7" top="0.75" bottom="0.75" header="0.3" footer="0.3"/>
  <pageSetup scale="3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FA869D-3CFE-4345-8BC1-14D124908406}">
  <sheetPr codeName="Sheet7"/>
  <dimension ref="A1:AA310"/>
  <sheetViews>
    <sheetView showGridLines="0" zoomScale="70" zoomScaleNormal="70" workbookViewId="0"/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23.664062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141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423" t="str">
        <f>+'Site 1'!$R$11</f>
        <v xml:space="preserve">*Set a filter in Row12 to sort by color
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72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00">
        <f t="shared" si="1"/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00">
        <f t="shared" si="1"/>
        <v>0</v>
      </c>
      <c r="I21" s="101"/>
      <c r="J21" s="102">
        <f>ROUND((H21+H22+H23+H24)*I21,0)</f>
        <v>0</v>
      </c>
      <c r="K21" s="103"/>
      <c r="L21" s="104">
        <f t="shared" ref="L21:L81" si="2">+J21</f>
        <v>0</v>
      </c>
      <c r="M21" s="105">
        <f t="shared" ref="M21:M81" si="3">ROUND($M$11*L21,0)</f>
        <v>0</v>
      </c>
      <c r="N21" s="105">
        <f t="shared" ref="N21" si="4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si="1"/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1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00">
        <f t="shared" si="1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 t="shared" si="1"/>
        <v>0</v>
      </c>
      <c r="I25" s="101"/>
      <c r="J25" s="102">
        <f t="shared" ref="J25" si="5">ROUND((H25+H26+H27+H28)*I25,0)</f>
        <v>0</v>
      </c>
      <c r="K25" s="103"/>
      <c r="L25" s="104">
        <f t="shared" si="2"/>
        <v>0</v>
      </c>
      <c r="M25" s="105">
        <f t="shared" si="3"/>
        <v>0</v>
      </c>
      <c r="N25" s="105">
        <f t="shared" ref="N25:N81" si="6">ROUND($N$11*L25,0)</f>
        <v>0</v>
      </c>
      <c r="O25" s="105"/>
      <c r="P25" s="105">
        <f t="shared" ref="P25:P81" si="7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si="1"/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00">
        <f t="shared" si="1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 t="shared" si="1"/>
        <v>0</v>
      </c>
      <c r="I29" s="101"/>
      <c r="J29" s="102">
        <f t="shared" ref="J29" si="8">ROUND((H29+H30+H31+H32)*I29,0)</f>
        <v>0</v>
      </c>
      <c r="K29" s="103"/>
      <c r="L29" s="104">
        <f t="shared" si="2"/>
        <v>0</v>
      </c>
      <c r="M29" s="105">
        <f t="shared" si="3"/>
        <v>0</v>
      </c>
      <c r="N29" s="105">
        <f t="shared" si="6"/>
        <v>0</v>
      </c>
      <c r="O29" s="105"/>
      <c r="P29" s="105">
        <f t="shared" si="7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si="1"/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00">
        <f t="shared" si="1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 t="shared" si="1"/>
        <v>0</v>
      </c>
      <c r="I33" s="101"/>
      <c r="J33" s="102">
        <f t="shared" ref="J33" si="9">ROUND((H33+H34+H35+H36)*I33,0)</f>
        <v>0</v>
      </c>
      <c r="K33" s="103"/>
      <c r="L33" s="104">
        <f t="shared" si="2"/>
        <v>0</v>
      </c>
      <c r="M33" s="105">
        <f t="shared" si="3"/>
        <v>0</v>
      </c>
      <c r="N33" s="105">
        <f t="shared" si="6"/>
        <v>0</v>
      </c>
      <c r="O33" s="105"/>
      <c r="P33" s="105">
        <f t="shared" si="7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si="1"/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00">
        <f t="shared" si="1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00">
        <f t="shared" si="1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100">
        <f t="shared" si="1"/>
        <v>0</v>
      </c>
      <c r="I37" s="101"/>
      <c r="J37" s="102">
        <f t="shared" ref="J37" si="10">ROUND((H37+H38+H39+H40)*I37,0)</f>
        <v>0</v>
      </c>
      <c r="K37" s="103"/>
      <c r="L37" s="104">
        <f t="shared" si="2"/>
        <v>0</v>
      </c>
      <c r="M37" s="105">
        <f t="shared" si="3"/>
        <v>0</v>
      </c>
      <c r="N37" s="105">
        <f t="shared" si="6"/>
        <v>0</v>
      </c>
      <c r="O37" s="105"/>
      <c r="P37" s="105">
        <f t="shared" si="7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100">
        <f t="shared" si="1"/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100">
        <f t="shared" si="1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100">
        <f t="shared" si="1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 t="shared" si="1"/>
        <v>0</v>
      </c>
      <c r="I41" s="101"/>
      <c r="J41" s="102">
        <f t="shared" ref="J41" si="11">ROUND((H41+H42+H43+H44)*I41,0)</f>
        <v>0</v>
      </c>
      <c r="K41" s="103"/>
      <c r="L41" s="104">
        <f t="shared" si="2"/>
        <v>0</v>
      </c>
      <c r="M41" s="105">
        <f t="shared" si="3"/>
        <v>0</v>
      </c>
      <c r="N41" s="105">
        <f t="shared" si="6"/>
        <v>0</v>
      </c>
      <c r="O41" s="105"/>
      <c r="P41" s="105">
        <f t="shared" si="7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si="1"/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00">
        <f t="shared" si="1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00">
        <f t="shared" si="1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 t="shared" si="1"/>
        <v>0</v>
      </c>
      <c r="I45" s="101"/>
      <c r="J45" s="102">
        <f t="shared" ref="J45" si="12">ROUND((H45+H46+H47+H48)*I45,0)</f>
        <v>0</v>
      </c>
      <c r="K45" s="103"/>
      <c r="L45" s="104">
        <f t="shared" si="2"/>
        <v>0</v>
      </c>
      <c r="M45" s="105">
        <f t="shared" si="3"/>
        <v>0</v>
      </c>
      <c r="N45" s="105">
        <f t="shared" si="6"/>
        <v>0</v>
      </c>
      <c r="O45" s="105"/>
      <c r="P45" s="105">
        <f t="shared" si="7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si="1"/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1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1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00">
        <f t="shared" si="1"/>
        <v>0</v>
      </c>
      <c r="I49" s="101"/>
      <c r="J49" s="102">
        <f t="shared" ref="J49" si="13">ROUND((H49+H50+H51+H52)*I49,0)</f>
        <v>0</v>
      </c>
      <c r="K49" s="103"/>
      <c r="L49" s="104">
        <f t="shared" si="2"/>
        <v>0</v>
      </c>
      <c r="M49" s="105">
        <f t="shared" si="3"/>
        <v>0</v>
      </c>
      <c r="N49" s="105">
        <f t="shared" si="6"/>
        <v>0</v>
      </c>
      <c r="O49" s="105"/>
      <c r="P49" s="105">
        <f t="shared" si="7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si="1"/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1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00">
        <f t="shared" si="1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00">
        <f t="shared" si="1"/>
        <v>0</v>
      </c>
      <c r="I53" s="101"/>
      <c r="J53" s="102">
        <f t="shared" ref="J53" si="14">ROUND((H53+H54+H55+H56)*I53,0)</f>
        <v>0</v>
      </c>
      <c r="K53" s="103"/>
      <c r="L53" s="104">
        <f t="shared" si="2"/>
        <v>0</v>
      </c>
      <c r="M53" s="105">
        <f t="shared" si="3"/>
        <v>0</v>
      </c>
      <c r="N53" s="105">
        <f t="shared" si="6"/>
        <v>0</v>
      </c>
      <c r="O53" s="105"/>
      <c r="P53" s="105">
        <f t="shared" si="7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si="1"/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1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00">
        <f t="shared" si="1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00">
        <f t="shared" si="1"/>
        <v>0</v>
      </c>
      <c r="I57" s="101"/>
      <c r="J57" s="102">
        <f t="shared" ref="J57" si="15">ROUND((H57+H58+H59+H60)*I57,0)</f>
        <v>0</v>
      </c>
      <c r="K57" s="103"/>
      <c r="L57" s="104">
        <f t="shared" si="2"/>
        <v>0</v>
      </c>
      <c r="M57" s="105">
        <f t="shared" si="3"/>
        <v>0</v>
      </c>
      <c r="N57" s="105">
        <f t="shared" si="6"/>
        <v>0</v>
      </c>
      <c r="O57" s="105"/>
      <c r="P57" s="105">
        <f t="shared" si="7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si="1"/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1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00">
        <f t="shared" si="1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00">
        <f t="shared" si="1"/>
        <v>0</v>
      </c>
      <c r="I61" s="101"/>
      <c r="J61" s="102">
        <f t="shared" ref="J61" si="16">ROUND((H61+H62+H63+H64)*I61,0)</f>
        <v>0</v>
      </c>
      <c r="K61" s="103"/>
      <c r="L61" s="104">
        <f t="shared" si="2"/>
        <v>0</v>
      </c>
      <c r="M61" s="105">
        <f t="shared" si="3"/>
        <v>0</v>
      </c>
      <c r="N61" s="105">
        <f t="shared" si="6"/>
        <v>0</v>
      </c>
      <c r="O61" s="105"/>
      <c r="P61" s="105">
        <f t="shared" si="7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si="1"/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1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00">
        <f t="shared" si="1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00">
        <f t="shared" si="1"/>
        <v>0</v>
      </c>
      <c r="I65" s="101"/>
      <c r="J65" s="102">
        <f t="shared" ref="J65" si="17">ROUND((H65+H66+H67+H68)*I65,0)</f>
        <v>0</v>
      </c>
      <c r="K65" s="103"/>
      <c r="L65" s="104">
        <f t="shared" si="2"/>
        <v>0</v>
      </c>
      <c r="M65" s="105">
        <f t="shared" si="3"/>
        <v>0</v>
      </c>
      <c r="N65" s="105">
        <f t="shared" si="6"/>
        <v>0</v>
      </c>
      <c r="O65" s="105"/>
      <c r="P65" s="105">
        <f t="shared" si="7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si="1"/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1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00">
        <f t="shared" si="1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 t="shared" si="1"/>
        <v>0</v>
      </c>
      <c r="I69" s="101"/>
      <c r="J69" s="102">
        <f t="shared" ref="J69" si="18">ROUND((H69+H70+H71+H72)*I69,0)</f>
        <v>0</v>
      </c>
      <c r="K69" s="103"/>
      <c r="L69" s="104">
        <f t="shared" si="2"/>
        <v>0</v>
      </c>
      <c r="M69" s="105">
        <f t="shared" si="3"/>
        <v>0</v>
      </c>
      <c r="N69" s="105">
        <f t="shared" si="6"/>
        <v>0</v>
      </c>
      <c r="O69" s="105"/>
      <c r="P69" s="105">
        <f t="shared" si="7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si="1"/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1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00">
        <f t="shared" si="1"/>
        <v>0</v>
      </c>
      <c r="I72" s="117"/>
      <c r="J72" s="118"/>
      <c r="K72" s="103"/>
    </row>
    <row r="73" spans="1:17" ht="22.2" customHeight="1">
      <c r="A73" s="559">
        <v>16</v>
      </c>
      <c r="B73" s="126"/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19">ROUND((H73+H74+H75+H76)*I73,0)</f>
        <v>0</v>
      </c>
      <c r="K73" s="103"/>
      <c r="L73" s="104">
        <f t="shared" si="2"/>
        <v>0</v>
      </c>
      <c r="M73" s="105">
        <f t="shared" si="3"/>
        <v>0</v>
      </c>
      <c r="N73" s="105">
        <f t="shared" si="6"/>
        <v>0</v>
      </c>
      <c r="O73" s="105"/>
      <c r="P73" s="105">
        <f t="shared" si="7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20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20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20"/>
        <v>0</v>
      </c>
      <c r="I76" s="117"/>
      <c r="J76" s="118"/>
      <c r="K76" s="103"/>
    </row>
    <row r="77" spans="1:17" ht="22.2" hidden="1" customHeight="1">
      <c r="A77" s="559">
        <v>17</v>
      </c>
      <c r="B77" s="126"/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21">ROUND((H77+H78+H79+H80)*I77,0)</f>
        <v>0</v>
      </c>
      <c r="K77" s="103"/>
      <c r="L77" s="104">
        <f t="shared" si="2"/>
        <v>0</v>
      </c>
      <c r="M77" s="105">
        <f t="shared" si="3"/>
        <v>0</v>
      </c>
      <c r="N77" s="105">
        <f t="shared" si="6"/>
        <v>0</v>
      </c>
      <c r="O77" s="105"/>
      <c r="P77" s="105">
        <f t="shared" si="7"/>
        <v>0</v>
      </c>
      <c r="Q77" s="105">
        <f>ROUND(IF(L77&lt;7000,L77*$Q$11,$Q$10*$Q$11),0)</f>
        <v>0</v>
      </c>
    </row>
    <row r="78" spans="1:17" ht="22.2" hidden="1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22">F78*G78</f>
        <v>0</v>
      </c>
      <c r="I78" s="110"/>
      <c r="J78" s="111"/>
      <c r="K78" s="103"/>
    </row>
    <row r="79" spans="1:17" ht="22.2" hidden="1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22"/>
        <v>0</v>
      </c>
      <c r="I79" s="110"/>
      <c r="J79" s="111"/>
      <c r="K79" s="103"/>
    </row>
    <row r="80" spans="1:17" ht="22.2" hidden="1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22"/>
        <v>0</v>
      </c>
      <c r="I80" s="117"/>
      <c r="J80" s="118"/>
      <c r="K80" s="103"/>
    </row>
    <row r="81" spans="1:17" ht="22.2" hidden="1" customHeight="1">
      <c r="A81" s="559">
        <v>18</v>
      </c>
      <c r="B81" s="126"/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23">ROUND((H81+H82+H83+H84)*I81,0)</f>
        <v>0</v>
      </c>
      <c r="K81" s="103"/>
      <c r="L81" s="104">
        <f t="shared" si="2"/>
        <v>0</v>
      </c>
      <c r="M81" s="105">
        <f t="shared" si="3"/>
        <v>0</v>
      </c>
      <c r="N81" s="105">
        <f t="shared" si="6"/>
        <v>0</v>
      </c>
      <c r="O81" s="105"/>
      <c r="P81" s="105">
        <f t="shared" si="7"/>
        <v>0</v>
      </c>
      <c r="Q81" s="105">
        <f>ROUND(IF(L81&lt;7000,L81*$Q$11,$Q$10*$Q$11),0)</f>
        <v>0</v>
      </c>
    </row>
    <row r="82" spans="1:17" ht="22.2" hidden="1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24">F82*G82</f>
        <v>0</v>
      </c>
      <c r="I82" s="110"/>
      <c r="J82" s="111"/>
      <c r="K82" s="103"/>
    </row>
    <row r="83" spans="1:17" ht="22.2" hidden="1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24"/>
        <v>0</v>
      </c>
      <c r="I83" s="110"/>
      <c r="J83" s="111"/>
      <c r="K83" s="103"/>
    </row>
    <row r="84" spans="1:17" ht="22.2" hidden="1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24"/>
        <v>0</v>
      </c>
      <c r="I84" s="117"/>
      <c r="J84" s="118"/>
      <c r="K84" s="103"/>
    </row>
    <row r="85" spans="1:17" ht="22.2" hidden="1" customHeight="1">
      <c r="A85" s="559">
        <v>19</v>
      </c>
      <c r="B85" s="126"/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25">ROUND((H85+H86+H87+H88)*I85,0)</f>
        <v>0</v>
      </c>
      <c r="K85" s="103"/>
      <c r="L85" s="104">
        <f t="shared" ref="L85:L145" si="26">+J85</f>
        <v>0</v>
      </c>
      <c r="M85" s="105">
        <f t="shared" ref="M85:M145" si="27">ROUND($M$11*L85,0)</f>
        <v>0</v>
      </c>
      <c r="N85" s="105">
        <f t="shared" ref="N85:N145" si="28">ROUND($N$11*L85,0)</f>
        <v>0</v>
      </c>
      <c r="O85" s="105"/>
      <c r="P85" s="105">
        <f t="shared" ref="P85:P145" si="29">ROUND($P$11*L85,0)</f>
        <v>0</v>
      </c>
      <c r="Q85" s="105">
        <f>ROUND(IF(L85&lt;7000,L85*$Q$11,$Q$10*$Q$11),0)</f>
        <v>0</v>
      </c>
    </row>
    <row r="86" spans="1:17" ht="22.2" hidden="1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30">F86*G86</f>
        <v>0</v>
      </c>
      <c r="I86" s="110"/>
      <c r="J86" s="111"/>
      <c r="K86" s="103"/>
    </row>
    <row r="87" spans="1:17" ht="22.2" hidden="1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30"/>
        <v>0</v>
      </c>
      <c r="I87" s="110"/>
      <c r="J87" s="111"/>
      <c r="K87" s="103"/>
    </row>
    <row r="88" spans="1:17" ht="22.2" hidden="1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30"/>
        <v>0</v>
      </c>
      <c r="I88" s="117"/>
      <c r="J88" s="118"/>
      <c r="K88" s="103"/>
    </row>
    <row r="89" spans="1:17" ht="22.2" hidden="1" customHeight="1">
      <c r="A89" s="559">
        <v>20</v>
      </c>
      <c r="B89" s="126"/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31">ROUND((H89+H90+H91+H92)*I89,0)</f>
        <v>0</v>
      </c>
      <c r="K89" s="103"/>
      <c r="L89" s="104">
        <f t="shared" si="26"/>
        <v>0</v>
      </c>
      <c r="M89" s="105">
        <f t="shared" si="27"/>
        <v>0</v>
      </c>
      <c r="N89" s="105">
        <f t="shared" si="28"/>
        <v>0</v>
      </c>
      <c r="O89" s="105"/>
      <c r="P89" s="105">
        <f t="shared" si="29"/>
        <v>0</v>
      </c>
      <c r="Q89" s="105">
        <f>ROUND(IF(L89&lt;7000,L89*$Q$11,$Q$10*$Q$11),0)</f>
        <v>0</v>
      </c>
    </row>
    <row r="90" spans="1:17" ht="22.2" hidden="1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32">F90*G90</f>
        <v>0</v>
      </c>
      <c r="I90" s="110"/>
      <c r="J90" s="111"/>
      <c r="K90" s="103"/>
    </row>
    <row r="91" spans="1:17" ht="22.2" hidden="1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32"/>
        <v>0</v>
      </c>
      <c r="I91" s="110"/>
      <c r="J91" s="111"/>
      <c r="K91" s="103"/>
    </row>
    <row r="92" spans="1:17" ht="22.2" hidden="1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32"/>
        <v>0</v>
      </c>
      <c r="I92" s="117"/>
      <c r="J92" s="118"/>
      <c r="K92" s="103"/>
    </row>
    <row r="93" spans="1:17" ht="22.2" hidden="1" customHeight="1">
      <c r="A93" s="559">
        <v>21</v>
      </c>
      <c r="B93" s="126"/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33">ROUND((H93+H94+H95+H96)*I93,0)</f>
        <v>0</v>
      </c>
      <c r="K93" s="103"/>
      <c r="L93" s="104">
        <f t="shared" si="26"/>
        <v>0</v>
      </c>
      <c r="M93" s="105">
        <f t="shared" si="27"/>
        <v>0</v>
      </c>
      <c r="N93" s="105">
        <f t="shared" si="28"/>
        <v>0</v>
      </c>
      <c r="O93" s="105"/>
      <c r="P93" s="105">
        <f t="shared" si="29"/>
        <v>0</v>
      </c>
      <c r="Q93" s="105">
        <f>ROUND(IF(L93&lt;7000,L93*$Q$11,$Q$10*$Q$11),0)</f>
        <v>0</v>
      </c>
    </row>
    <row r="94" spans="1:17" ht="22.2" hidden="1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34">F94*G94</f>
        <v>0</v>
      </c>
      <c r="I94" s="110"/>
      <c r="J94" s="111"/>
      <c r="K94" s="103"/>
    </row>
    <row r="95" spans="1:17" ht="22.2" hidden="1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34"/>
        <v>0</v>
      </c>
      <c r="I95" s="110"/>
      <c r="J95" s="111"/>
      <c r="K95" s="103"/>
    </row>
    <row r="96" spans="1:17" ht="22.2" hidden="1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34"/>
        <v>0</v>
      </c>
      <c r="I96" s="117"/>
      <c r="J96" s="118"/>
      <c r="K96" s="103"/>
    </row>
    <row r="97" spans="1:17" ht="22.2" hidden="1" customHeight="1">
      <c r="A97" s="559">
        <v>22</v>
      </c>
      <c r="B97" s="126"/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35">ROUND((H97+H98+H99+H100)*I97,0)</f>
        <v>0</v>
      </c>
      <c r="K97" s="103"/>
      <c r="L97" s="104">
        <f t="shared" si="26"/>
        <v>0</v>
      </c>
      <c r="M97" s="105">
        <f t="shared" si="27"/>
        <v>0</v>
      </c>
      <c r="N97" s="105">
        <f t="shared" si="28"/>
        <v>0</v>
      </c>
      <c r="O97" s="105"/>
      <c r="P97" s="105">
        <f t="shared" si="29"/>
        <v>0</v>
      </c>
      <c r="Q97" s="105">
        <f>ROUND(IF(L97&lt;7000,L97*$Q$11,$Q$10*$Q$11),0)</f>
        <v>0</v>
      </c>
    </row>
    <row r="98" spans="1:17" ht="22.2" hidden="1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36">F98*G98</f>
        <v>0</v>
      </c>
      <c r="I98" s="110"/>
      <c r="J98" s="111"/>
      <c r="K98" s="103"/>
    </row>
    <row r="99" spans="1:17" ht="22.2" hidden="1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36"/>
        <v>0</v>
      </c>
      <c r="I99" s="110"/>
      <c r="J99" s="111"/>
      <c r="K99" s="103"/>
    </row>
    <row r="100" spans="1:17" ht="22.2" hidden="1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36"/>
        <v>0</v>
      </c>
      <c r="I100" s="117"/>
      <c r="J100" s="118"/>
      <c r="K100" s="103"/>
    </row>
    <row r="101" spans="1:17" ht="22.2" hidden="1" customHeight="1">
      <c r="A101" s="559">
        <v>23</v>
      </c>
      <c r="B101" s="126"/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37">ROUND((H101+H102+H103+H104)*I101,0)</f>
        <v>0</v>
      </c>
      <c r="K101" s="103"/>
      <c r="L101" s="104">
        <f t="shared" si="26"/>
        <v>0</v>
      </c>
      <c r="M101" s="105">
        <f t="shared" si="27"/>
        <v>0</v>
      </c>
      <c r="N101" s="105">
        <f t="shared" si="28"/>
        <v>0</v>
      </c>
      <c r="O101" s="105"/>
      <c r="P101" s="105">
        <f t="shared" si="29"/>
        <v>0</v>
      </c>
      <c r="Q101" s="105">
        <f>ROUND(IF(L101&lt;7000,L101*$Q$11,$Q$10*$Q$11),0)</f>
        <v>0</v>
      </c>
    </row>
    <row r="102" spans="1:17" ht="22.2" hidden="1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38">F102*G102</f>
        <v>0</v>
      </c>
      <c r="I102" s="110"/>
      <c r="J102" s="111"/>
      <c r="K102" s="103"/>
    </row>
    <row r="103" spans="1:17" ht="22.2" hidden="1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38"/>
        <v>0</v>
      </c>
      <c r="I103" s="110"/>
      <c r="J103" s="111"/>
      <c r="K103" s="103"/>
    </row>
    <row r="104" spans="1:17" ht="22.2" hidden="1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38"/>
        <v>0</v>
      </c>
      <c r="I104" s="117"/>
      <c r="J104" s="118"/>
      <c r="K104" s="103"/>
    </row>
    <row r="105" spans="1:17" ht="22.2" hidden="1" customHeight="1">
      <c r="A105" s="559">
        <v>24</v>
      </c>
      <c r="B105" s="126"/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39">ROUND((H105+H106+H107+H108)*I105,0)</f>
        <v>0</v>
      </c>
      <c r="K105" s="103"/>
      <c r="L105" s="104">
        <f t="shared" si="26"/>
        <v>0</v>
      </c>
      <c r="M105" s="105">
        <f t="shared" si="27"/>
        <v>0</v>
      </c>
      <c r="N105" s="105">
        <f t="shared" si="28"/>
        <v>0</v>
      </c>
      <c r="O105" s="105"/>
      <c r="P105" s="105">
        <f t="shared" si="29"/>
        <v>0</v>
      </c>
      <c r="Q105" s="105">
        <f>ROUND(IF(L105&lt;7000,L105*$Q$11,$Q$10*$Q$11),0)</f>
        <v>0</v>
      </c>
    </row>
    <row r="106" spans="1:17" ht="22.2" hidden="1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40">F106*G106</f>
        <v>0</v>
      </c>
      <c r="I106" s="110"/>
      <c r="J106" s="111"/>
      <c r="K106" s="103"/>
    </row>
    <row r="107" spans="1:17" ht="22.2" hidden="1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40"/>
        <v>0</v>
      </c>
      <c r="I107" s="110"/>
      <c r="J107" s="111"/>
      <c r="K107" s="103"/>
    </row>
    <row r="108" spans="1:17" ht="22.2" hidden="1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40"/>
        <v>0</v>
      </c>
      <c r="I108" s="117"/>
      <c r="J108" s="118"/>
      <c r="K108" s="103"/>
    </row>
    <row r="109" spans="1:17" ht="22.2" hidden="1" customHeight="1">
      <c r="A109" s="559">
        <v>25</v>
      </c>
      <c r="B109" s="126"/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41">ROUND((H109+H110+H111+H112)*I109,0)</f>
        <v>0</v>
      </c>
      <c r="K109" s="103"/>
      <c r="L109" s="104">
        <f t="shared" si="26"/>
        <v>0</v>
      </c>
      <c r="M109" s="105">
        <f t="shared" si="27"/>
        <v>0</v>
      </c>
      <c r="N109" s="105">
        <f t="shared" si="28"/>
        <v>0</v>
      </c>
      <c r="O109" s="105"/>
      <c r="P109" s="105">
        <f t="shared" si="29"/>
        <v>0</v>
      </c>
      <c r="Q109" s="105">
        <f>ROUND(IF(L109&lt;7000,L109*$Q$11,$Q$10*$Q$11),0)</f>
        <v>0</v>
      </c>
    </row>
    <row r="110" spans="1:17" ht="22.2" hidden="1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42">F110*G110</f>
        <v>0</v>
      </c>
      <c r="I110" s="110"/>
      <c r="J110" s="111"/>
      <c r="K110" s="103"/>
    </row>
    <row r="111" spans="1:17" ht="22.2" hidden="1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42"/>
        <v>0</v>
      </c>
      <c r="I111" s="110"/>
      <c r="J111" s="111"/>
      <c r="K111" s="103"/>
    </row>
    <row r="112" spans="1:17" ht="22.2" hidden="1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42"/>
        <v>0</v>
      </c>
      <c r="I112" s="117"/>
      <c r="J112" s="118"/>
      <c r="K112" s="103"/>
    </row>
    <row r="113" spans="1:17" ht="22.2" hidden="1" customHeight="1">
      <c r="A113" s="559">
        <v>26</v>
      </c>
      <c r="B113" s="126"/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43">ROUND((H113+H114+H115+H116)*I113,0)</f>
        <v>0</v>
      </c>
      <c r="K113" s="103"/>
      <c r="L113" s="104">
        <f t="shared" si="26"/>
        <v>0</v>
      </c>
      <c r="M113" s="105">
        <f t="shared" si="27"/>
        <v>0</v>
      </c>
      <c r="N113" s="105">
        <f t="shared" si="28"/>
        <v>0</v>
      </c>
      <c r="O113" s="105"/>
      <c r="P113" s="105">
        <f t="shared" si="29"/>
        <v>0</v>
      </c>
      <c r="Q113" s="105">
        <f>ROUND(IF(L113&lt;7000,L113*$Q$11,$Q$10*$Q$11),0)</f>
        <v>0</v>
      </c>
    </row>
    <row r="114" spans="1:17" ht="22.2" hidden="1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44">F114*G114</f>
        <v>0</v>
      </c>
      <c r="I114" s="110"/>
      <c r="J114" s="111"/>
      <c r="K114" s="103"/>
    </row>
    <row r="115" spans="1:17" ht="22.2" hidden="1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44"/>
        <v>0</v>
      </c>
      <c r="I115" s="110"/>
      <c r="J115" s="111"/>
      <c r="K115" s="103"/>
    </row>
    <row r="116" spans="1:17" ht="22.2" hidden="1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44"/>
        <v>0</v>
      </c>
      <c r="I116" s="117"/>
      <c r="J116" s="118"/>
      <c r="K116" s="103"/>
    </row>
    <row r="117" spans="1:17" ht="22.2" hidden="1" customHeight="1">
      <c r="A117" s="559">
        <v>27</v>
      </c>
      <c r="B117" s="126"/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45">ROUND((H117+H118+H119+H120)*I117,0)</f>
        <v>0</v>
      </c>
      <c r="K117" s="103"/>
      <c r="L117" s="104">
        <f t="shared" si="26"/>
        <v>0</v>
      </c>
      <c r="M117" s="105">
        <f t="shared" si="27"/>
        <v>0</v>
      </c>
      <c r="N117" s="105">
        <f t="shared" si="28"/>
        <v>0</v>
      </c>
      <c r="O117" s="105"/>
      <c r="P117" s="105">
        <f t="shared" si="29"/>
        <v>0</v>
      </c>
      <c r="Q117" s="105">
        <f>ROUND(IF(L117&lt;7000,L117*$Q$11,$Q$10*$Q$11),0)</f>
        <v>0</v>
      </c>
    </row>
    <row r="118" spans="1:17" ht="22.2" hidden="1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46">F118*G118</f>
        <v>0</v>
      </c>
      <c r="I118" s="110"/>
      <c r="J118" s="111"/>
      <c r="K118" s="103"/>
    </row>
    <row r="119" spans="1:17" ht="22.2" hidden="1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46"/>
        <v>0</v>
      </c>
      <c r="I119" s="110"/>
      <c r="J119" s="111"/>
      <c r="K119" s="103"/>
    </row>
    <row r="120" spans="1:17" ht="22.2" hidden="1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46"/>
        <v>0</v>
      </c>
      <c r="I120" s="117"/>
      <c r="J120" s="118"/>
      <c r="K120" s="103"/>
    </row>
    <row r="121" spans="1:17" ht="22.2" hidden="1" customHeight="1">
      <c r="A121" s="559">
        <v>28</v>
      </c>
      <c r="B121" s="126"/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47">ROUND((H121+H122+H123+H124)*I121,0)</f>
        <v>0</v>
      </c>
      <c r="K121" s="103"/>
      <c r="L121" s="104">
        <f t="shared" si="26"/>
        <v>0</v>
      </c>
      <c r="M121" s="105">
        <f t="shared" si="27"/>
        <v>0</v>
      </c>
      <c r="N121" s="105">
        <f t="shared" si="28"/>
        <v>0</v>
      </c>
      <c r="O121" s="105"/>
      <c r="P121" s="105">
        <f t="shared" si="29"/>
        <v>0</v>
      </c>
      <c r="Q121" s="105">
        <f>ROUND(IF(L121&lt;7000,L121*$Q$11,$Q$10*$Q$11),0)</f>
        <v>0</v>
      </c>
    </row>
    <row r="122" spans="1:17" ht="22.2" hidden="1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48">F122*G122</f>
        <v>0</v>
      </c>
      <c r="I122" s="110"/>
      <c r="J122" s="111"/>
      <c r="K122" s="103"/>
    </row>
    <row r="123" spans="1:17" ht="22.2" hidden="1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48"/>
        <v>0</v>
      </c>
      <c r="I123" s="110"/>
      <c r="J123" s="111"/>
      <c r="K123" s="103"/>
    </row>
    <row r="124" spans="1:17" ht="22.2" hidden="1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48"/>
        <v>0</v>
      </c>
      <c r="I124" s="117"/>
      <c r="J124" s="118"/>
      <c r="K124" s="103"/>
    </row>
    <row r="125" spans="1:17" ht="22.2" hidden="1" customHeight="1">
      <c r="A125" s="559">
        <v>29</v>
      </c>
      <c r="B125" s="126"/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49">ROUND((H125+H126+H127+H128)*I125,0)</f>
        <v>0</v>
      </c>
      <c r="K125" s="103"/>
      <c r="L125" s="104">
        <f t="shared" si="26"/>
        <v>0</v>
      </c>
      <c r="M125" s="105">
        <f t="shared" si="27"/>
        <v>0</v>
      </c>
      <c r="N125" s="105">
        <f t="shared" si="28"/>
        <v>0</v>
      </c>
      <c r="O125" s="105"/>
      <c r="P125" s="105">
        <f t="shared" si="29"/>
        <v>0</v>
      </c>
      <c r="Q125" s="105">
        <f>ROUND(IF(L125&lt;7000,L125*$Q$11,$Q$10*$Q$11),0)</f>
        <v>0</v>
      </c>
    </row>
    <row r="126" spans="1:17" ht="22.2" hidden="1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50">F126*G126</f>
        <v>0</v>
      </c>
      <c r="I126" s="110"/>
      <c r="J126" s="111"/>
      <c r="K126" s="103"/>
    </row>
    <row r="127" spans="1:17" ht="22.2" hidden="1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50"/>
        <v>0</v>
      </c>
      <c r="I127" s="110"/>
      <c r="J127" s="111"/>
      <c r="K127" s="103"/>
    </row>
    <row r="128" spans="1:17" ht="22.2" hidden="1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50"/>
        <v>0</v>
      </c>
      <c r="I128" s="117"/>
      <c r="J128" s="118"/>
      <c r="K128" s="103"/>
    </row>
    <row r="129" spans="1:17" ht="22.2" hidden="1" customHeight="1">
      <c r="A129" s="559">
        <v>30</v>
      </c>
      <c r="B129" s="126"/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51">ROUND((H129+H130+H131+H132)*I129,0)</f>
        <v>0</v>
      </c>
      <c r="K129" s="103"/>
      <c r="L129" s="104">
        <f t="shared" si="26"/>
        <v>0</v>
      </c>
      <c r="M129" s="105">
        <f t="shared" si="27"/>
        <v>0</v>
      </c>
      <c r="N129" s="105">
        <f t="shared" si="28"/>
        <v>0</v>
      </c>
      <c r="O129" s="105"/>
      <c r="P129" s="105">
        <f t="shared" si="29"/>
        <v>0</v>
      </c>
      <c r="Q129" s="105">
        <f>ROUND(IF(L129&lt;7000,L129*$Q$11,$Q$10*$Q$11),0)</f>
        <v>0</v>
      </c>
    </row>
    <row r="130" spans="1:17" ht="22.2" hidden="1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52">F130*G130</f>
        <v>0</v>
      </c>
      <c r="I130" s="110"/>
      <c r="J130" s="111"/>
      <c r="K130" s="103"/>
    </row>
    <row r="131" spans="1:17" ht="22.2" hidden="1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52"/>
        <v>0</v>
      </c>
      <c r="I131" s="110"/>
      <c r="J131" s="111"/>
      <c r="K131" s="103"/>
    </row>
    <row r="132" spans="1:17" ht="22.2" hidden="1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52"/>
        <v>0</v>
      </c>
      <c r="I132" s="117"/>
      <c r="J132" s="118"/>
      <c r="K132" s="103"/>
    </row>
    <row r="133" spans="1:17" ht="22.2" hidden="1" customHeight="1">
      <c r="A133" s="559">
        <v>31</v>
      </c>
      <c r="B133" s="126"/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53">ROUND((H133+H134+H135+H136)*I133,0)</f>
        <v>0</v>
      </c>
      <c r="K133" s="103"/>
      <c r="L133" s="104">
        <f t="shared" si="26"/>
        <v>0</v>
      </c>
      <c r="M133" s="105">
        <f t="shared" si="27"/>
        <v>0</v>
      </c>
      <c r="N133" s="105">
        <f t="shared" si="28"/>
        <v>0</v>
      </c>
      <c r="O133" s="105"/>
      <c r="P133" s="105">
        <f t="shared" si="29"/>
        <v>0</v>
      </c>
      <c r="Q133" s="105">
        <f>ROUND(IF(L133&lt;7000,L133*$Q$11,$Q$10*$Q$11),0)</f>
        <v>0</v>
      </c>
    </row>
    <row r="134" spans="1:17" ht="22.2" hidden="1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54">F134*G134</f>
        <v>0</v>
      </c>
      <c r="I134" s="110"/>
      <c r="J134" s="111"/>
      <c r="K134" s="103"/>
    </row>
    <row r="135" spans="1:17" ht="22.2" hidden="1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54"/>
        <v>0</v>
      </c>
      <c r="I135" s="110"/>
      <c r="J135" s="111"/>
      <c r="K135" s="103"/>
    </row>
    <row r="136" spans="1:17" ht="22.2" hidden="1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54"/>
        <v>0</v>
      </c>
      <c r="I136" s="117"/>
      <c r="J136" s="118"/>
      <c r="K136" s="103"/>
    </row>
    <row r="137" spans="1:17" ht="22.2" hidden="1" customHeight="1">
      <c r="A137" s="559">
        <v>32</v>
      </c>
      <c r="B137" s="126"/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55">ROUND((H137+H138+H139+H140)*I137,0)</f>
        <v>0</v>
      </c>
      <c r="K137" s="103"/>
      <c r="L137" s="104">
        <f t="shared" si="26"/>
        <v>0</v>
      </c>
      <c r="M137" s="105">
        <f t="shared" si="27"/>
        <v>0</v>
      </c>
      <c r="N137" s="105">
        <f t="shared" si="28"/>
        <v>0</v>
      </c>
      <c r="O137" s="105"/>
      <c r="P137" s="105">
        <f t="shared" si="29"/>
        <v>0</v>
      </c>
      <c r="Q137" s="105">
        <f>ROUND(IF(L137&lt;7000,L137*$Q$11,$Q$10*$Q$11),0)</f>
        <v>0</v>
      </c>
    </row>
    <row r="138" spans="1:17" ht="22.2" hidden="1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56">F138*G138</f>
        <v>0</v>
      </c>
      <c r="I138" s="110"/>
      <c r="J138" s="111"/>
      <c r="K138" s="103"/>
    </row>
    <row r="139" spans="1:17" ht="22.2" hidden="1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56"/>
        <v>0</v>
      </c>
      <c r="I139" s="110"/>
      <c r="J139" s="111"/>
      <c r="K139" s="103"/>
    </row>
    <row r="140" spans="1:17" ht="22.2" hidden="1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56"/>
        <v>0</v>
      </c>
      <c r="I140" s="117"/>
      <c r="J140" s="118"/>
      <c r="K140" s="103"/>
    </row>
    <row r="141" spans="1:17" ht="22.2" hidden="1" customHeight="1">
      <c r="A141" s="559">
        <v>33</v>
      </c>
      <c r="B141" s="126"/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57">ROUND((H141+H142+H143+H144)*I141,0)</f>
        <v>0</v>
      </c>
      <c r="K141" s="103"/>
      <c r="L141" s="104">
        <f t="shared" si="26"/>
        <v>0</v>
      </c>
      <c r="M141" s="105">
        <f t="shared" si="27"/>
        <v>0</v>
      </c>
      <c r="N141" s="105">
        <f t="shared" si="28"/>
        <v>0</v>
      </c>
      <c r="O141" s="105"/>
      <c r="P141" s="105">
        <f t="shared" si="29"/>
        <v>0</v>
      </c>
      <c r="Q141" s="105">
        <f>ROUND(IF(L141&lt;7000,L141*$Q$11,$Q$10*$Q$11),0)</f>
        <v>0</v>
      </c>
    </row>
    <row r="142" spans="1:17" ht="22.2" hidden="1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58">F142*G142</f>
        <v>0</v>
      </c>
      <c r="I142" s="110"/>
      <c r="J142" s="111"/>
      <c r="K142" s="103"/>
    </row>
    <row r="143" spans="1:17" ht="22.2" hidden="1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58"/>
        <v>0</v>
      </c>
      <c r="I143" s="110"/>
      <c r="J143" s="111"/>
      <c r="K143" s="103"/>
    </row>
    <row r="144" spans="1:17" ht="22.2" hidden="1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58"/>
        <v>0</v>
      </c>
      <c r="I144" s="117"/>
      <c r="J144" s="118"/>
      <c r="K144" s="103"/>
    </row>
    <row r="145" spans="1:17" ht="22.2" hidden="1" customHeight="1">
      <c r="A145" s="559">
        <v>34</v>
      </c>
      <c r="B145" s="126"/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59">ROUND((H145+H146+H147+H148)*I145,0)</f>
        <v>0</v>
      </c>
      <c r="K145" s="103"/>
      <c r="L145" s="104">
        <f t="shared" si="26"/>
        <v>0</v>
      </c>
      <c r="M145" s="105">
        <f t="shared" si="27"/>
        <v>0</v>
      </c>
      <c r="N145" s="105">
        <f t="shared" si="28"/>
        <v>0</v>
      </c>
      <c r="O145" s="105"/>
      <c r="P145" s="105">
        <f t="shared" si="29"/>
        <v>0</v>
      </c>
      <c r="Q145" s="105">
        <f>ROUND(IF(L145&lt;7000,L145*$Q$11,$Q$10*$Q$11),0)</f>
        <v>0</v>
      </c>
    </row>
    <row r="146" spans="1:17" ht="22.2" hidden="1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60">F146*G146</f>
        <v>0</v>
      </c>
      <c r="I146" s="110"/>
      <c r="J146" s="111"/>
      <c r="K146" s="103"/>
    </row>
    <row r="147" spans="1:17" ht="22.2" hidden="1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60"/>
        <v>0</v>
      </c>
      <c r="I147" s="110"/>
      <c r="J147" s="111"/>
      <c r="K147" s="103"/>
    </row>
    <row r="148" spans="1:17" ht="22.2" hidden="1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60"/>
        <v>0</v>
      </c>
      <c r="I148" s="117"/>
      <c r="J148" s="118"/>
      <c r="K148" s="103"/>
    </row>
    <row r="149" spans="1:17" ht="22.2" hidden="1" customHeight="1">
      <c r="A149" s="559">
        <v>35</v>
      </c>
      <c r="B149" s="126"/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61">ROUND((H149+H150+H151+H152)*I149,0)</f>
        <v>0</v>
      </c>
      <c r="K149" s="103"/>
      <c r="L149" s="104">
        <f t="shared" ref="L149:L165" si="62">+J149</f>
        <v>0</v>
      </c>
      <c r="M149" s="105">
        <f t="shared" ref="M149:M165" si="63">ROUND($M$11*L149,0)</f>
        <v>0</v>
      </c>
      <c r="N149" s="105">
        <f t="shared" ref="N149:N165" si="64">ROUND($N$11*L149,0)</f>
        <v>0</v>
      </c>
      <c r="O149" s="105"/>
      <c r="P149" s="105">
        <f t="shared" ref="P149:P165" si="65">ROUND($P$11*L149,0)</f>
        <v>0</v>
      </c>
      <c r="Q149" s="105">
        <f>ROUND(IF(L149&lt;7000,L149*$Q$11,$Q$10*$Q$11),0)</f>
        <v>0</v>
      </c>
    </row>
    <row r="150" spans="1:17" ht="22.2" hidden="1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66">F150*G150</f>
        <v>0</v>
      </c>
      <c r="I150" s="110"/>
      <c r="J150" s="111"/>
      <c r="K150" s="103"/>
    </row>
    <row r="151" spans="1:17" ht="22.2" hidden="1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66"/>
        <v>0</v>
      </c>
      <c r="I151" s="110"/>
      <c r="J151" s="111"/>
      <c r="K151" s="103"/>
    </row>
    <row r="152" spans="1:17" ht="22.2" hidden="1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66"/>
        <v>0</v>
      </c>
      <c r="I152" s="117"/>
      <c r="J152" s="118"/>
      <c r="K152" s="103"/>
    </row>
    <row r="153" spans="1:17" ht="22.2" hidden="1" customHeight="1">
      <c r="A153" s="559">
        <v>36</v>
      </c>
      <c r="B153" s="126"/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67">ROUND((H153+H154+H155+H156)*I153,0)</f>
        <v>0</v>
      </c>
      <c r="K153" s="103"/>
      <c r="L153" s="104">
        <f t="shared" si="62"/>
        <v>0</v>
      </c>
      <c r="M153" s="105">
        <f t="shared" si="63"/>
        <v>0</v>
      </c>
      <c r="N153" s="105">
        <f t="shared" si="64"/>
        <v>0</v>
      </c>
      <c r="O153" s="105"/>
      <c r="P153" s="105">
        <f t="shared" si="65"/>
        <v>0</v>
      </c>
      <c r="Q153" s="105">
        <f>ROUND(IF(L153&lt;7000,L153*$Q$11,$Q$10*$Q$11),0)</f>
        <v>0</v>
      </c>
    </row>
    <row r="154" spans="1:17" ht="22.2" hidden="1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68">F154*G154</f>
        <v>0</v>
      </c>
      <c r="I154" s="110"/>
      <c r="J154" s="111"/>
      <c r="K154" s="103"/>
    </row>
    <row r="155" spans="1:17" ht="22.2" hidden="1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68"/>
        <v>0</v>
      </c>
      <c r="I155" s="110"/>
      <c r="J155" s="111"/>
      <c r="K155" s="103"/>
    </row>
    <row r="156" spans="1:17" ht="22.2" hidden="1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68"/>
        <v>0</v>
      </c>
      <c r="I156" s="117"/>
      <c r="J156" s="118"/>
      <c r="K156" s="103"/>
    </row>
    <row r="157" spans="1:17" ht="22.2" hidden="1" customHeight="1">
      <c r="A157" s="559">
        <v>37</v>
      </c>
      <c r="B157" s="126"/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69">ROUND((H157+H158+H159+H160)*I157,0)</f>
        <v>0</v>
      </c>
      <c r="K157" s="103"/>
      <c r="L157" s="104">
        <f t="shared" si="62"/>
        <v>0</v>
      </c>
      <c r="M157" s="105">
        <f t="shared" si="63"/>
        <v>0</v>
      </c>
      <c r="N157" s="105">
        <f t="shared" si="64"/>
        <v>0</v>
      </c>
      <c r="O157" s="105"/>
      <c r="P157" s="105">
        <f t="shared" si="65"/>
        <v>0</v>
      </c>
      <c r="Q157" s="105">
        <f>ROUND(IF(L157&lt;7000,L157*$Q$11,$Q$10*$Q$11),0)</f>
        <v>0</v>
      </c>
    </row>
    <row r="158" spans="1:17" ht="22.2" hidden="1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70">F158*G158</f>
        <v>0</v>
      </c>
      <c r="I158" s="110"/>
      <c r="J158" s="111"/>
      <c r="K158" s="103"/>
    </row>
    <row r="159" spans="1:17" ht="22.2" hidden="1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70"/>
        <v>0</v>
      </c>
      <c r="I159" s="110"/>
      <c r="J159" s="111"/>
      <c r="K159" s="103"/>
    </row>
    <row r="160" spans="1:17" ht="22.2" hidden="1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70"/>
        <v>0</v>
      </c>
      <c r="I160" s="117"/>
      <c r="J160" s="118"/>
      <c r="K160" s="103"/>
    </row>
    <row r="161" spans="1:17" ht="22.2" hidden="1" customHeight="1">
      <c r="A161" s="559">
        <v>38</v>
      </c>
      <c r="B161" s="126"/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71">ROUND((H161+H162+H163+H164)*I161,0)</f>
        <v>0</v>
      </c>
      <c r="K161" s="103"/>
      <c r="L161" s="104">
        <f t="shared" si="62"/>
        <v>0</v>
      </c>
      <c r="M161" s="105">
        <f t="shared" si="63"/>
        <v>0</v>
      </c>
      <c r="N161" s="105">
        <f t="shared" si="64"/>
        <v>0</v>
      </c>
      <c r="O161" s="105"/>
      <c r="P161" s="105">
        <f t="shared" si="65"/>
        <v>0</v>
      </c>
      <c r="Q161" s="105">
        <f>ROUND(IF(L161&lt;7000,L161*$Q$11,$Q$10*$Q$11),0)</f>
        <v>0</v>
      </c>
    </row>
    <row r="162" spans="1:17" ht="22.2" hidden="1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72">F162*G162</f>
        <v>0</v>
      </c>
      <c r="I162" s="110"/>
      <c r="J162" s="111"/>
      <c r="K162" s="103"/>
    </row>
    <row r="163" spans="1:17" ht="22.2" hidden="1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72"/>
        <v>0</v>
      </c>
      <c r="I163" s="110"/>
      <c r="J163" s="111"/>
      <c r="K163" s="103"/>
    </row>
    <row r="164" spans="1:17" ht="22.2" hidden="1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72"/>
        <v>0</v>
      </c>
      <c r="I164" s="117"/>
      <c r="J164" s="118"/>
      <c r="K164" s="103"/>
    </row>
    <row r="165" spans="1:17" ht="22.2" hidden="1" customHeight="1">
      <c r="A165" s="559">
        <v>39</v>
      </c>
      <c r="B165" s="126"/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62"/>
        <v>0</v>
      </c>
      <c r="M165" s="105">
        <f t="shared" si="63"/>
        <v>0</v>
      </c>
      <c r="N165" s="105">
        <f t="shared" si="64"/>
        <v>0</v>
      </c>
      <c r="O165" s="105"/>
      <c r="P165" s="105">
        <f t="shared" si="65"/>
        <v>0</v>
      </c>
      <c r="Q165" s="105">
        <f>ROUND(IF(L165&lt;7000,L165*$Q$11,$Q$10*$Q$11),0)</f>
        <v>0</v>
      </c>
    </row>
    <row r="166" spans="1:17" ht="22.2" hidden="1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73">F166*G166</f>
        <v>0</v>
      </c>
      <c r="I166" s="110"/>
      <c r="J166" s="111"/>
      <c r="K166" s="103"/>
    </row>
    <row r="167" spans="1:17" ht="22.2" hidden="1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73"/>
        <v>0</v>
      </c>
      <c r="I167" s="110"/>
      <c r="J167" s="111"/>
      <c r="K167" s="103"/>
    </row>
    <row r="168" spans="1:17" ht="22.2" hidden="1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73"/>
        <v>0</v>
      </c>
      <c r="I168" s="117"/>
      <c r="J168" s="118"/>
      <c r="K168" s="103"/>
    </row>
    <row r="169" spans="1:17" ht="22.2" customHeight="1">
      <c r="A169" s="559">
        <v>40</v>
      </c>
      <c r="B169" s="126"/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74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75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75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75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0</v>
      </c>
      <c r="C173" s="245"/>
      <c r="D173" s="245"/>
      <c r="E173" s="245"/>
      <c r="F173" s="560" t="s">
        <v>112</v>
      </c>
      <c r="G173" s="560"/>
      <c r="H173" s="561"/>
      <c r="I173" s="512">
        <f>RxSal</f>
        <v>0</v>
      </c>
      <c r="J173" s="513"/>
      <c r="K173" s="103"/>
      <c r="L173" s="246">
        <f t="shared" ref="L173:Q173" si="76">SUM(L13:L172)</f>
        <v>0</v>
      </c>
      <c r="M173" s="246">
        <f t="shared" si="76"/>
        <v>0</v>
      </c>
      <c r="N173" s="246">
        <f t="shared" si="76"/>
        <v>0</v>
      </c>
      <c r="O173" s="246">
        <f t="shared" si="76"/>
        <v>0</v>
      </c>
      <c r="P173" s="246">
        <f t="shared" si="76"/>
        <v>0</v>
      </c>
      <c r="Q173" s="246">
        <f t="shared" si="76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77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78">F189*G189*$H$188</f>
        <v>0</v>
      </c>
      <c r="J189" s="159">
        <f t="shared" si="77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78"/>
        <v>0</v>
      </c>
      <c r="J190" s="159">
        <f t="shared" si="77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78"/>
        <v>0</v>
      </c>
      <c r="J191" s="159">
        <f t="shared" si="77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78"/>
        <v>0</v>
      </c>
      <c r="J192" s="159">
        <f t="shared" si="77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78"/>
        <v>0</v>
      </c>
      <c r="J193" s="159">
        <f t="shared" si="77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78"/>
        <v>0</v>
      </c>
      <c r="J194" s="159">
        <f t="shared" si="77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78"/>
        <v>0</v>
      </c>
      <c r="J195" s="159">
        <f t="shared" si="77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78"/>
        <v>0</v>
      </c>
      <c r="J196" s="159">
        <f t="shared" si="77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78"/>
        <v>0</v>
      </c>
      <c r="J197" s="168">
        <f t="shared" si="77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77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79">F200*G200*H200</f>
        <v>0</v>
      </c>
      <c r="J200" s="159">
        <f t="shared" si="77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79"/>
        <v>0</v>
      </c>
      <c r="J201" s="159">
        <f t="shared" si="77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79"/>
        <v>0</v>
      </c>
      <c r="J202" s="159">
        <f t="shared" si="77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79"/>
        <v>0</v>
      </c>
      <c r="J203" s="159">
        <f t="shared" si="77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79"/>
        <v>0</v>
      </c>
      <c r="J204" s="159">
        <f t="shared" si="77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79"/>
        <v>0</v>
      </c>
      <c r="J205" s="168">
        <f t="shared" si="77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79"/>
        <v>0</v>
      </c>
      <c r="J207" s="159">
        <f t="shared" si="77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79"/>
        <v>0</v>
      </c>
      <c r="J208" s="159">
        <f t="shared" si="77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79"/>
        <v>0</v>
      </c>
      <c r="J209" s="159">
        <f t="shared" si="77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79"/>
        <v>0</v>
      </c>
      <c r="J210" s="159">
        <f t="shared" si="77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79"/>
        <v>0</v>
      </c>
      <c r="J211" s="159">
        <f t="shared" si="77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79"/>
        <v>0</v>
      </c>
      <c r="J212" s="159">
        <f t="shared" si="77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79"/>
        <v>0</v>
      </c>
      <c r="J213" s="159">
        <f t="shared" si="77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79"/>
        <v>0</v>
      </c>
      <c r="J214" s="159">
        <f t="shared" si="77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79"/>
        <v>0</v>
      </c>
      <c r="J215" s="159">
        <f t="shared" si="77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79"/>
        <v>0</v>
      </c>
      <c r="J216" s="168">
        <f t="shared" si="77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79"/>
        <v>0</v>
      </c>
      <c r="J218" s="159">
        <f t="shared" si="77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79"/>
        <v>0</v>
      </c>
      <c r="J219" s="159">
        <f t="shared" si="77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79"/>
        <v>0</v>
      </c>
      <c r="J220" s="159">
        <f t="shared" si="77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79"/>
        <v>0</v>
      </c>
      <c r="J221" s="159">
        <f t="shared" si="77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79"/>
        <v>0</v>
      </c>
      <c r="J222" s="159">
        <f t="shared" si="77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79"/>
        <v>0</v>
      </c>
      <c r="J223" s="159">
        <f t="shared" si="77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79"/>
        <v>0</v>
      </c>
      <c r="J224" s="159">
        <f t="shared" si="77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79"/>
        <v>0</v>
      </c>
      <c r="J225" s="159">
        <f t="shared" si="77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79"/>
        <v>0</v>
      </c>
      <c r="J226" s="159">
        <f t="shared" si="77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79"/>
        <v>0</v>
      </c>
      <c r="J227" s="168">
        <f t="shared" si="77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79"/>
        <v>0</v>
      </c>
      <c r="J229" s="159">
        <f t="shared" si="77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79"/>
        <v>0</v>
      </c>
      <c r="J230" s="159">
        <f t="shared" si="77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79"/>
        <v>0</v>
      </c>
      <c r="J231" s="159">
        <f t="shared" si="77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79"/>
        <v>0</v>
      </c>
      <c r="J232" s="159">
        <f t="shared" si="77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79"/>
        <v>0</v>
      </c>
      <c r="J233" s="159">
        <f t="shared" si="77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79"/>
        <v>0</v>
      </c>
      <c r="J234" s="159">
        <f t="shared" si="77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79"/>
        <v>0</v>
      </c>
      <c r="J235" s="159">
        <f t="shared" si="77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79"/>
        <v>0</v>
      </c>
      <c r="J236" s="159">
        <f t="shared" si="77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79"/>
        <v>0</v>
      </c>
      <c r="J237" s="159">
        <f t="shared" si="77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79"/>
        <v>0</v>
      </c>
      <c r="J238" s="168">
        <f t="shared" si="77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79"/>
        <v>0</v>
      </c>
      <c r="J240" s="159">
        <f t="shared" si="77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79"/>
        <v>0</v>
      </c>
      <c r="J241" s="159">
        <f t="shared" si="77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79"/>
        <v>0</v>
      </c>
      <c r="J242" s="159">
        <f t="shared" si="77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79"/>
        <v>0</v>
      </c>
      <c r="J243" s="159">
        <f t="shared" si="77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79"/>
        <v>0</v>
      </c>
      <c r="J244" s="159">
        <f t="shared" si="77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79"/>
        <v>0</v>
      </c>
      <c r="J245" s="159">
        <f t="shared" si="77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79"/>
        <v>0</v>
      </c>
      <c r="J246" s="159">
        <f t="shared" si="77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79"/>
        <v>0</v>
      </c>
      <c r="J247" s="159">
        <f t="shared" si="77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79"/>
        <v>0</v>
      </c>
      <c r="J248" s="159">
        <f t="shared" si="77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79"/>
        <v>0</v>
      </c>
      <c r="J249" s="168">
        <f t="shared" si="77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80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79"/>
        <v>0</v>
      </c>
      <c r="J252" s="159">
        <f t="shared" si="80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79"/>
        <v>0</v>
      </c>
      <c r="J253" s="159">
        <f t="shared" si="80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79"/>
        <v>0</v>
      </c>
      <c r="J254" s="159">
        <f t="shared" si="80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79"/>
        <v>0</v>
      </c>
      <c r="J255" s="159">
        <f t="shared" si="80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79"/>
        <v>0</v>
      </c>
      <c r="J256" s="159">
        <f t="shared" si="80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79"/>
        <v>0</v>
      </c>
      <c r="J257" s="159">
        <f t="shared" si="80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79"/>
        <v>0</v>
      </c>
      <c r="J258" s="159">
        <f t="shared" si="80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79"/>
        <v>0</v>
      </c>
      <c r="J259" s="159">
        <f t="shared" si="80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79"/>
        <v>0</v>
      </c>
      <c r="J260" s="159">
        <f t="shared" si="80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79"/>
        <v>0</v>
      </c>
      <c r="J261" s="159">
        <f t="shared" si="80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79"/>
        <v>0</v>
      </c>
      <c r="J262" s="159">
        <f t="shared" si="80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79"/>
        <v>0</v>
      </c>
      <c r="J263" s="159">
        <f t="shared" si="80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81">F264*G264*H264</f>
        <v>0</v>
      </c>
      <c r="J264" s="159">
        <f t="shared" si="80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81"/>
        <v>0</v>
      </c>
      <c r="J265" s="159">
        <f t="shared" si="80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81"/>
        <v>0</v>
      </c>
      <c r="J266" s="159">
        <f t="shared" si="80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81"/>
        <v>0</v>
      </c>
      <c r="J267" s="159">
        <f t="shared" si="80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81"/>
        <v>0</v>
      </c>
      <c r="J268" s="159">
        <f t="shared" si="80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81"/>
        <v>0</v>
      </c>
      <c r="J269" s="159">
        <f t="shared" si="80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81"/>
        <v>0</v>
      </c>
      <c r="J270" s="159">
        <f t="shared" si="80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81"/>
        <v>0</v>
      </c>
      <c r="J271" s="159">
        <f t="shared" si="80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81"/>
        <v>0</v>
      </c>
      <c r="J272" s="159">
        <f t="shared" si="80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81"/>
        <v>0</v>
      </c>
      <c r="J273" s="159">
        <f t="shared" si="80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81"/>
        <v>0</v>
      </c>
      <c r="J274" s="159">
        <f t="shared" si="80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81"/>
        <v>0</v>
      </c>
      <c r="J275" s="159">
        <f t="shared" si="80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82">F278*G278*H278</f>
        <v>0</v>
      </c>
      <c r="J278" s="258">
        <f t="shared" ref="J278:J301" si="83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82"/>
        <v>0</v>
      </c>
      <c r="J279" s="159">
        <f t="shared" si="83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82"/>
        <v>0</v>
      </c>
      <c r="J280" s="159">
        <f t="shared" si="83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82"/>
        <v>0</v>
      </c>
      <c r="J281" s="159">
        <f t="shared" si="83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82"/>
        <v>0</v>
      </c>
      <c r="J282" s="159">
        <f t="shared" si="83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82"/>
        <v>0</v>
      </c>
      <c r="J283" s="159">
        <f t="shared" si="83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82"/>
        <v>0</v>
      </c>
      <c r="J284" s="168">
        <f t="shared" si="83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82"/>
        <v>0</v>
      </c>
      <c r="J285" s="150">
        <f t="shared" si="83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82"/>
        <v>0</v>
      </c>
      <c r="J286" s="159">
        <f t="shared" si="83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82"/>
        <v>0</v>
      </c>
      <c r="J287" s="159">
        <f t="shared" si="83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82"/>
        <v>0</v>
      </c>
      <c r="J288" s="159">
        <f t="shared" si="83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82"/>
        <v>0</v>
      </c>
      <c r="J289" s="159">
        <f t="shared" si="83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82"/>
        <v>0</v>
      </c>
      <c r="J290" s="159">
        <f t="shared" si="83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82"/>
        <v>0</v>
      </c>
      <c r="J291" s="159">
        <f t="shared" si="83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82"/>
        <v>0</v>
      </c>
      <c r="J292" s="168">
        <f t="shared" si="83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82"/>
        <v>0</v>
      </c>
      <c r="J293" s="150">
        <f t="shared" si="83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82"/>
        <v>0</v>
      </c>
      <c r="J294" s="159">
        <f t="shared" si="83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82"/>
        <v>0</v>
      </c>
      <c r="J295" s="159">
        <f t="shared" si="83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82"/>
        <v>0</v>
      </c>
      <c r="J296" s="159">
        <f t="shared" si="83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82"/>
        <v>0</v>
      </c>
      <c r="J297" s="159">
        <f t="shared" si="83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82"/>
        <v>0</v>
      </c>
      <c r="J298" s="159">
        <f t="shared" si="83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82"/>
        <v>0</v>
      </c>
      <c r="J299" s="159">
        <f t="shared" si="83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82"/>
        <v>0</v>
      </c>
      <c r="J300" s="168">
        <f t="shared" si="83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84">G301*H301</f>
        <v>0</v>
      </c>
      <c r="J301" s="189">
        <f t="shared" si="83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84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6'!TExpAcc+'Site 6'!TotherExpAcc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6'!ToSalFringe+ExAccTotal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DC43AC-BE79-4CEF-957A-B2BF4ECE4CAD}">
  <sheetPr codeName="Sheet8"/>
  <dimension ref="A1:AA310"/>
  <sheetViews>
    <sheetView showGridLines="0" zoomScale="70" zoomScaleNormal="70" workbookViewId="0"/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27.664062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142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423" t="str">
        <f>+'Site 1'!$R$11</f>
        <v xml:space="preserve">*Set a filter in Row12 to sort by color
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/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hidden="1" customHeight="1">
      <c r="A77" s="559">
        <v>17</v>
      </c>
      <c r="B77" s="126"/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hidden="1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hidden="1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hidden="1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hidden="1" customHeight="1">
      <c r="A81" s="559">
        <v>18</v>
      </c>
      <c r="B81" s="126"/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hidden="1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hidden="1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hidden="1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hidden="1" customHeight="1">
      <c r="A85" s="559">
        <v>19</v>
      </c>
      <c r="B85" s="126"/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hidden="1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hidden="1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hidden="1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hidden="1" customHeight="1">
      <c r="A89" s="559">
        <v>20</v>
      </c>
      <c r="B89" s="126"/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hidden="1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hidden="1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hidden="1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hidden="1" customHeight="1">
      <c r="A93" s="559">
        <v>21</v>
      </c>
      <c r="B93" s="126"/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hidden="1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hidden="1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hidden="1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hidden="1" customHeight="1">
      <c r="A97" s="559">
        <v>22</v>
      </c>
      <c r="B97" s="126"/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hidden="1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hidden="1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hidden="1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hidden="1" customHeight="1">
      <c r="A101" s="559">
        <v>23</v>
      </c>
      <c r="B101" s="126"/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hidden="1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hidden="1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hidden="1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hidden="1" customHeight="1">
      <c r="A105" s="559">
        <v>24</v>
      </c>
      <c r="B105" s="126"/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hidden="1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hidden="1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hidden="1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hidden="1" customHeight="1">
      <c r="A109" s="559">
        <v>25</v>
      </c>
      <c r="B109" s="126"/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hidden="1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hidden="1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hidden="1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hidden="1" customHeight="1">
      <c r="A113" s="559">
        <v>26</v>
      </c>
      <c r="B113" s="126"/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hidden="1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hidden="1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hidden="1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hidden="1" customHeight="1">
      <c r="A117" s="559">
        <v>27</v>
      </c>
      <c r="B117" s="126"/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hidden="1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hidden="1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hidden="1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hidden="1" customHeight="1">
      <c r="A121" s="559">
        <v>28</v>
      </c>
      <c r="B121" s="126"/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hidden="1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hidden="1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hidden="1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hidden="1" customHeight="1">
      <c r="A125" s="559">
        <v>29</v>
      </c>
      <c r="B125" s="126"/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hidden="1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hidden="1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hidden="1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hidden="1" customHeight="1">
      <c r="A129" s="559">
        <v>30</v>
      </c>
      <c r="B129" s="126"/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hidden="1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hidden="1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hidden="1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hidden="1" customHeight="1">
      <c r="A133" s="559">
        <v>31</v>
      </c>
      <c r="B133" s="126"/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hidden="1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hidden="1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hidden="1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hidden="1" customHeight="1">
      <c r="A137" s="559">
        <v>32</v>
      </c>
      <c r="B137" s="126"/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hidden="1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hidden="1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hidden="1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hidden="1" customHeight="1">
      <c r="A141" s="559">
        <v>33</v>
      </c>
      <c r="B141" s="126"/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hidden="1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hidden="1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hidden="1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hidden="1" customHeight="1">
      <c r="A145" s="559">
        <v>34</v>
      </c>
      <c r="B145" s="126"/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hidden="1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hidden="1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hidden="1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hidden="1" customHeight="1">
      <c r="A149" s="559">
        <v>35</v>
      </c>
      <c r="B149" s="126"/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hidden="1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hidden="1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hidden="1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hidden="1" customHeight="1">
      <c r="A153" s="559">
        <v>36</v>
      </c>
      <c r="B153" s="126"/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hidden="1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hidden="1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hidden="1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hidden="1" customHeight="1">
      <c r="A157" s="559">
        <v>37</v>
      </c>
      <c r="B157" s="126"/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hidden="1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hidden="1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hidden="1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hidden="1" customHeight="1">
      <c r="A161" s="559">
        <v>38</v>
      </c>
      <c r="B161" s="126"/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hidden="1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hidden="1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hidden="1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hidden="1" customHeight="1">
      <c r="A165" s="559">
        <v>39</v>
      </c>
      <c r="B165" s="126"/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hidden="1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hidden="1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hidden="1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/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0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7'!TExpAcc+'Site 7'!TotherExpAcc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7'!ToSalFringe+ExAccTotal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FAD55C-5094-4A10-BC79-65A9A5942E9A}">
  <sheetPr codeName="Sheet10"/>
  <dimension ref="A1:AA310"/>
  <sheetViews>
    <sheetView showGridLines="0" zoomScale="70" zoomScaleNormal="70" workbookViewId="0"/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28.4414062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143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423" t="str">
        <f>+'Site 1'!$R$11</f>
        <v xml:space="preserve">*Set a filter in Row12 to sort by color
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/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hidden="1" customHeight="1">
      <c r="A77" s="559">
        <v>17</v>
      </c>
      <c r="B77" s="126"/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hidden="1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hidden="1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hidden="1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hidden="1" customHeight="1">
      <c r="A81" s="559">
        <v>18</v>
      </c>
      <c r="B81" s="126"/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hidden="1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hidden="1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hidden="1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hidden="1" customHeight="1">
      <c r="A85" s="559">
        <v>19</v>
      </c>
      <c r="B85" s="126"/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hidden="1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hidden="1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hidden="1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hidden="1" customHeight="1">
      <c r="A89" s="559">
        <v>20</v>
      </c>
      <c r="B89" s="126"/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hidden="1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hidden="1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hidden="1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hidden="1" customHeight="1">
      <c r="A93" s="559">
        <v>21</v>
      </c>
      <c r="B93" s="126"/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hidden="1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hidden="1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hidden="1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hidden="1" customHeight="1">
      <c r="A97" s="559">
        <v>22</v>
      </c>
      <c r="B97" s="126"/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hidden="1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hidden="1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hidden="1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hidden="1" customHeight="1">
      <c r="A101" s="559">
        <v>23</v>
      </c>
      <c r="B101" s="126"/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hidden="1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hidden="1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hidden="1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hidden="1" customHeight="1">
      <c r="A105" s="559">
        <v>24</v>
      </c>
      <c r="B105" s="126"/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hidden="1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hidden="1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hidden="1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hidden="1" customHeight="1">
      <c r="A109" s="559">
        <v>25</v>
      </c>
      <c r="B109" s="126"/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hidden="1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hidden="1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hidden="1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hidden="1" customHeight="1">
      <c r="A113" s="559">
        <v>26</v>
      </c>
      <c r="B113" s="126"/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hidden="1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hidden="1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hidden="1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hidden="1" customHeight="1">
      <c r="A117" s="559">
        <v>27</v>
      </c>
      <c r="B117" s="126"/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hidden="1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hidden="1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hidden="1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hidden="1" customHeight="1">
      <c r="A121" s="559">
        <v>28</v>
      </c>
      <c r="B121" s="126"/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hidden="1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hidden="1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hidden="1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hidden="1" customHeight="1">
      <c r="A125" s="559">
        <v>29</v>
      </c>
      <c r="B125" s="126"/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hidden="1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hidden="1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hidden="1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hidden="1" customHeight="1">
      <c r="A129" s="559">
        <v>30</v>
      </c>
      <c r="B129" s="126"/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hidden="1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hidden="1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hidden="1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hidden="1" customHeight="1">
      <c r="A133" s="559">
        <v>31</v>
      </c>
      <c r="B133" s="126"/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hidden="1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hidden="1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hidden="1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hidden="1" customHeight="1">
      <c r="A137" s="559">
        <v>32</v>
      </c>
      <c r="B137" s="126"/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hidden="1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hidden="1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hidden="1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hidden="1" customHeight="1">
      <c r="A141" s="559">
        <v>33</v>
      </c>
      <c r="B141" s="126"/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hidden="1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hidden="1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hidden="1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hidden="1" customHeight="1">
      <c r="A145" s="559">
        <v>34</v>
      </c>
      <c r="B145" s="126"/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hidden="1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hidden="1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hidden="1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hidden="1" customHeight="1">
      <c r="A149" s="559">
        <v>35</v>
      </c>
      <c r="B149" s="126"/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hidden="1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hidden="1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hidden="1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hidden="1" customHeight="1">
      <c r="A153" s="559">
        <v>36</v>
      </c>
      <c r="B153" s="126"/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hidden="1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hidden="1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hidden="1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hidden="1" customHeight="1">
      <c r="A157" s="559">
        <v>37</v>
      </c>
      <c r="B157" s="126"/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hidden="1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hidden="1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hidden="1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hidden="1" customHeight="1">
      <c r="A161" s="559">
        <v>38</v>
      </c>
      <c r="B161" s="126"/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hidden="1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hidden="1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hidden="1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hidden="1" customHeight="1">
      <c r="A165" s="559">
        <v>39</v>
      </c>
      <c r="B165" s="126"/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hidden="1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hidden="1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hidden="1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/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0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8'!TExpAcc+'Site 8'!TotherExpAcc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8'!ToSalFringe+ExAccTotal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F42DC6-1717-4780-9239-94FF49074BDB}">
  <sheetPr codeName="Sheet11"/>
  <dimension ref="A1:AA310"/>
  <sheetViews>
    <sheetView showGridLines="0" zoomScale="70" zoomScaleNormal="70" workbookViewId="0"/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21.3320312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144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423" t="str">
        <f>+'Site 1'!$R$11</f>
        <v xml:space="preserve">*Set a filter in Row12 to sort by color
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/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hidden="1" customHeight="1">
      <c r="A77" s="559">
        <v>17</v>
      </c>
      <c r="B77" s="126"/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hidden="1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hidden="1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hidden="1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hidden="1" customHeight="1">
      <c r="A81" s="559">
        <v>18</v>
      </c>
      <c r="B81" s="126"/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hidden="1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hidden="1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hidden="1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hidden="1" customHeight="1">
      <c r="A85" s="559">
        <v>19</v>
      </c>
      <c r="B85" s="126"/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hidden="1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hidden="1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hidden="1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hidden="1" customHeight="1">
      <c r="A89" s="559">
        <v>20</v>
      </c>
      <c r="B89" s="126"/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hidden="1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hidden="1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hidden="1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hidden="1" customHeight="1">
      <c r="A93" s="559">
        <v>21</v>
      </c>
      <c r="B93" s="126"/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hidden="1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hidden="1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hidden="1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hidden="1" customHeight="1">
      <c r="A97" s="559">
        <v>22</v>
      </c>
      <c r="B97" s="126"/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hidden="1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hidden="1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hidden="1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hidden="1" customHeight="1">
      <c r="A101" s="559">
        <v>23</v>
      </c>
      <c r="B101" s="126"/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hidden="1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hidden="1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hidden="1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hidden="1" customHeight="1">
      <c r="A105" s="559">
        <v>24</v>
      </c>
      <c r="B105" s="126"/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hidden="1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hidden="1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hidden="1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hidden="1" customHeight="1">
      <c r="A109" s="559">
        <v>25</v>
      </c>
      <c r="B109" s="126"/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hidden="1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hidden="1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hidden="1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hidden="1" customHeight="1">
      <c r="A113" s="559">
        <v>26</v>
      </c>
      <c r="B113" s="126"/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hidden="1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hidden="1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hidden="1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hidden="1" customHeight="1">
      <c r="A117" s="559">
        <v>27</v>
      </c>
      <c r="B117" s="126"/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hidden="1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hidden="1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hidden="1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hidden="1" customHeight="1">
      <c r="A121" s="559">
        <v>28</v>
      </c>
      <c r="B121" s="126"/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hidden="1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hidden="1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hidden="1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hidden="1" customHeight="1">
      <c r="A125" s="559">
        <v>29</v>
      </c>
      <c r="B125" s="126"/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hidden="1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hidden="1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hidden="1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hidden="1" customHeight="1">
      <c r="A129" s="559">
        <v>30</v>
      </c>
      <c r="B129" s="126"/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hidden="1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hidden="1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hidden="1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hidden="1" customHeight="1">
      <c r="A133" s="559">
        <v>31</v>
      </c>
      <c r="B133" s="126"/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hidden="1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hidden="1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hidden="1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hidden="1" customHeight="1">
      <c r="A137" s="559">
        <v>32</v>
      </c>
      <c r="B137" s="126"/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hidden="1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hidden="1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hidden="1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hidden="1" customHeight="1">
      <c r="A141" s="559">
        <v>33</v>
      </c>
      <c r="B141" s="126"/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hidden="1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hidden="1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hidden="1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hidden="1" customHeight="1">
      <c r="A145" s="559">
        <v>34</v>
      </c>
      <c r="B145" s="126"/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hidden="1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hidden="1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hidden="1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hidden="1" customHeight="1">
      <c r="A149" s="559">
        <v>35</v>
      </c>
      <c r="B149" s="126"/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hidden="1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hidden="1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hidden="1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hidden="1" customHeight="1">
      <c r="A153" s="559">
        <v>36</v>
      </c>
      <c r="B153" s="126"/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hidden="1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hidden="1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hidden="1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hidden="1" customHeight="1">
      <c r="A157" s="559">
        <v>37</v>
      </c>
      <c r="B157" s="126"/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hidden="1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hidden="1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hidden="1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hidden="1" customHeight="1">
      <c r="A161" s="559">
        <v>38</v>
      </c>
      <c r="B161" s="126"/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hidden="1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hidden="1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hidden="1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hidden="1" customHeight="1">
      <c r="A165" s="559">
        <v>39</v>
      </c>
      <c r="B165" s="126"/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hidden="1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hidden="1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hidden="1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/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0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9'!TExpAcc+'Site 9'!TotherExpAcc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9'!ToSalFringe+ExAccTotal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DBFD69-0A37-444A-9E9B-17C816833054}">
  <sheetPr codeName="Sheet12"/>
  <dimension ref="A1:AA310"/>
  <sheetViews>
    <sheetView showGridLines="0" zoomScale="70" zoomScaleNormal="70" workbookViewId="0"/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18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145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423" t="str">
        <f>+'Site 1'!$R$11</f>
        <v xml:space="preserve">*Set a filter in Row12 to sort by color
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/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hidden="1" customHeight="1">
      <c r="A77" s="559">
        <v>17</v>
      </c>
      <c r="B77" s="126"/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hidden="1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hidden="1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hidden="1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hidden="1" customHeight="1">
      <c r="A81" s="559">
        <v>18</v>
      </c>
      <c r="B81" s="126"/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hidden="1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hidden="1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hidden="1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hidden="1" customHeight="1">
      <c r="A85" s="559">
        <v>19</v>
      </c>
      <c r="B85" s="126"/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hidden="1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hidden="1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hidden="1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hidden="1" customHeight="1">
      <c r="A89" s="559">
        <v>20</v>
      </c>
      <c r="B89" s="126"/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hidden="1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hidden="1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hidden="1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hidden="1" customHeight="1">
      <c r="A93" s="559">
        <v>21</v>
      </c>
      <c r="B93" s="126"/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hidden="1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hidden="1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hidden="1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hidden="1" customHeight="1">
      <c r="A97" s="559">
        <v>22</v>
      </c>
      <c r="B97" s="126"/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hidden="1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hidden="1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hidden="1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hidden="1" customHeight="1">
      <c r="A101" s="559">
        <v>23</v>
      </c>
      <c r="B101" s="126"/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hidden="1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hidden="1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hidden="1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hidden="1" customHeight="1">
      <c r="A105" s="559">
        <v>24</v>
      </c>
      <c r="B105" s="126"/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hidden="1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hidden="1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hidden="1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hidden="1" customHeight="1">
      <c r="A109" s="559">
        <v>25</v>
      </c>
      <c r="B109" s="126"/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hidden="1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hidden="1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hidden="1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hidden="1" customHeight="1">
      <c r="A113" s="559">
        <v>26</v>
      </c>
      <c r="B113" s="126"/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hidden="1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hidden="1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hidden="1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hidden="1" customHeight="1">
      <c r="A117" s="559">
        <v>27</v>
      </c>
      <c r="B117" s="126"/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hidden="1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hidden="1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hidden="1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hidden="1" customHeight="1">
      <c r="A121" s="559">
        <v>28</v>
      </c>
      <c r="B121" s="126"/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hidden="1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hidden="1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hidden="1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hidden="1" customHeight="1">
      <c r="A125" s="559">
        <v>29</v>
      </c>
      <c r="B125" s="126"/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hidden="1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hidden="1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hidden="1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hidden="1" customHeight="1">
      <c r="A129" s="559">
        <v>30</v>
      </c>
      <c r="B129" s="126"/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hidden="1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hidden="1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hidden="1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hidden="1" customHeight="1">
      <c r="A133" s="559">
        <v>31</v>
      </c>
      <c r="B133" s="126"/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hidden="1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hidden="1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hidden="1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hidden="1" customHeight="1">
      <c r="A137" s="559">
        <v>32</v>
      </c>
      <c r="B137" s="126"/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hidden="1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hidden="1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hidden="1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hidden="1" customHeight="1">
      <c r="A141" s="559">
        <v>33</v>
      </c>
      <c r="B141" s="126"/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hidden="1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hidden="1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hidden="1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hidden="1" customHeight="1">
      <c r="A145" s="559">
        <v>34</v>
      </c>
      <c r="B145" s="126"/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hidden="1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hidden="1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hidden="1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hidden="1" customHeight="1">
      <c r="A149" s="559">
        <v>35</v>
      </c>
      <c r="B149" s="126"/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hidden="1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hidden="1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hidden="1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hidden="1" customHeight="1">
      <c r="A153" s="559">
        <v>36</v>
      </c>
      <c r="B153" s="126"/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hidden="1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hidden="1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hidden="1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hidden="1" customHeight="1">
      <c r="A157" s="559">
        <v>37</v>
      </c>
      <c r="B157" s="126"/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hidden="1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hidden="1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hidden="1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hidden="1" customHeight="1">
      <c r="A161" s="559">
        <v>38</v>
      </c>
      <c r="B161" s="126"/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hidden="1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hidden="1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hidden="1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hidden="1" customHeight="1">
      <c r="A165" s="559">
        <v>39</v>
      </c>
      <c r="B165" s="126"/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hidden="1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hidden="1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hidden="1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/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0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10'!TExpAcc+'Site 10'!TotherExpAcc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10'!ToSalFringe+ExAccTotal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F79B7-88C4-456B-B048-B91ED8E5DD19}">
  <sheetPr codeName="Sheet13"/>
  <dimension ref="A1:AA310"/>
  <sheetViews>
    <sheetView showGridLines="0" zoomScale="70" zoomScaleNormal="70" workbookViewId="0">
      <selection activeCell="J8" sqref="J8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26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146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hidden="1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hidden="1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hidden="1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hidden="1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hidden="1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hidden="1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hidden="1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hidden="1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hidden="1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hidden="1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hidden="1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hidden="1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hidden="1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hidden="1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hidden="1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hidden="1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hidden="1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hidden="1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hidden="1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hidden="1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hidden="1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hidden="1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hidden="1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hidden="1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hidden="1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hidden="1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hidden="1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hidden="1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hidden="1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hidden="1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hidden="1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hidden="1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hidden="1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hidden="1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hidden="1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hidden="1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hidden="1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hidden="1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hidden="1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hidden="1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hidden="1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hidden="1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hidden="1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hidden="1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hidden="1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hidden="1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hidden="1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hidden="1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hidden="1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hidden="1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hidden="1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hidden="1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hidden="1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hidden="1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hidden="1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hidden="1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hidden="1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hidden="1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hidden="1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hidden="1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hidden="1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hidden="1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hidden="1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hidden="1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hidden="1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hidden="1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hidden="1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hidden="1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hidden="1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hidden="1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hidden="1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hidden="1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hidden="1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hidden="1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hidden="1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hidden="1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hidden="1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hidden="1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hidden="1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hidden="1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hidden="1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hidden="1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hidden="1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hidden="1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hidden="1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hidden="1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hidden="1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hidden="1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hidden="1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hidden="1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hidden="1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hidden="1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11'!TExpAcc+'Site 11'!TotherExpAcc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11'!ToSalFringe+ExAccTotal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429260-FF84-47BE-A7D1-AA07359554BB}">
  <sheetPr codeName="Sheet14"/>
  <dimension ref="A1:AA310"/>
  <sheetViews>
    <sheetView showGridLines="0" zoomScale="70" zoomScaleNormal="70" workbookViewId="0">
      <selection activeCell="J8" sqref="J8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24.4414062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147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12'!TExpAcc+'Site 12'!TotherExpAcc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12'!ToSalFringe+ExAccTotal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CAB5D-CC02-40E9-8F72-67FE4D03B382}">
  <sheetPr codeName="Sheet15"/>
  <dimension ref="A1:AA310"/>
  <sheetViews>
    <sheetView showGridLines="0" zoomScale="70" zoomScaleNormal="70" workbookViewId="0">
      <selection activeCell="J8" sqref="J8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23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148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13'!TExpAcc+'Site 13'!TotherExpAcc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13'!ToSalFringe+ExAccTotal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BB5D5F-E6D3-4D63-A604-BE96A647D645}">
  <sheetPr codeName="Sheet16"/>
  <dimension ref="A1:AA310"/>
  <sheetViews>
    <sheetView showGridLines="0" topLeftCell="A196" zoomScale="70" zoomScaleNormal="70" workbookViewId="0">
      <selection activeCell="J8" sqref="J8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20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149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14'!TExpAcc+'Site 14'!TotherExpAcc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14'!ToSalFringe+ExAccTotal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B5D0FC-0E32-4943-BC2F-09E123B7FF5F}">
  <sheetPr codeName="Sheet17"/>
  <dimension ref="A1:AA310"/>
  <sheetViews>
    <sheetView showGridLines="0" zoomScale="70" zoomScaleNormal="70" workbookViewId="0">
      <selection activeCell="J8" sqref="J8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25.554687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150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15'!TExpAcc+'Site 15'!TotherExpAcc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15'!ToSalFringe+ExAccTotal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A4E269-4D75-4E25-95DF-8745D8D7C853}">
  <sheetPr codeName="Sheet18"/>
  <dimension ref="A1:AA310"/>
  <sheetViews>
    <sheetView showGridLines="0" zoomScale="70" zoomScaleNormal="70" workbookViewId="0">
      <selection activeCell="J8" sqref="J8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19.554687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151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16'!TExpAcc+'Site 16'!TotherExpAcc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16'!ToSalFringe+ExAccTotal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DC54E7-C9D9-4D89-9D49-9D525DFD219A}">
  <sheetPr codeName="Sheet19"/>
  <dimension ref="A1:AA310"/>
  <sheetViews>
    <sheetView showGridLines="0" topLeftCell="A19" zoomScale="70" zoomScaleNormal="70" workbookViewId="0">
      <selection activeCell="J8" sqref="J8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16.33203125" style="1" bestFit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152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17'!TExpAcc+'Site 17'!TotherExpAcc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17'!ToSalFringe+ExAccTotal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610941-16C8-4190-BE27-A2216F4F7C4E}">
  <sheetPr codeName="Sheet20"/>
  <dimension ref="A1:AA310"/>
  <sheetViews>
    <sheetView showGridLines="0" zoomScale="70" zoomScaleNormal="70" workbookViewId="0">
      <selection activeCell="J8" sqref="J8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16.33203125" style="1" bestFit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153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18'!TExpAcc+'Site 18'!TotherExpAcc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18'!ToSalFringe+ExAccTotal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C0DA84-7E11-4A4C-A70D-8910079766E6}">
  <sheetPr codeName="Sheet21"/>
  <dimension ref="A1:AA310"/>
  <sheetViews>
    <sheetView showGridLines="0" topLeftCell="A6" zoomScale="70" zoomScaleNormal="70" workbookViewId="0">
      <selection activeCell="J8" sqref="J8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16.33203125" style="1" bestFit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154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19'!TExpAcc+'Site 19'!TotherExpAcc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19'!ToSalFringe+ExAccTotal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8428F-40CE-4971-B83B-19708699EAF9}">
  <sheetPr codeName="Sheet22"/>
  <dimension ref="A1:AA310"/>
  <sheetViews>
    <sheetView showGridLines="0" topLeftCell="A181" zoomScale="70" zoomScaleNormal="70" workbookViewId="0">
      <selection activeCell="I198" sqref="I198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16.33203125" style="1" bestFit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155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20'!TExpAcc+'Site 20'!TotherExpAcc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20'!ToSalFringe+ExAccTotal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A17:A20"/>
    <mergeCell ref="C4:H4"/>
    <mergeCell ref="C5:H5"/>
    <mergeCell ref="C6:H6"/>
    <mergeCell ref="C7:H7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B310:J310"/>
    <mergeCell ref="B184:H184"/>
    <mergeCell ref="I184:J184"/>
    <mergeCell ref="I185:J185"/>
    <mergeCell ref="B276:H276"/>
    <mergeCell ref="B303:H303"/>
    <mergeCell ref="B305:H305"/>
  </mergeCells>
  <pageMargins left="0.7" right="0.7" top="0.75" bottom="0.75" header="0.3" footer="0.3"/>
  <pageSetup scale="3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F93B6-869D-425A-ABEB-272BD47F24BF}">
  <sheetPr codeName="Sheet23"/>
  <dimension ref="A1:AA310"/>
  <sheetViews>
    <sheetView showGridLines="0" zoomScale="70" zoomScaleNormal="70" workbookViewId="0">
      <selection activeCell="L5" sqref="L5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16.3320312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156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21'!TExpAcc+'Site 21'!TotherExpAcc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21'!ToSalFringe+ExAccTotal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B310:J310"/>
    <mergeCell ref="B184:H184"/>
    <mergeCell ref="I184:J184"/>
    <mergeCell ref="I185:J185"/>
    <mergeCell ref="B276:H276"/>
    <mergeCell ref="B303:H303"/>
    <mergeCell ref="B305:H305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7:A20"/>
    <mergeCell ref="C4:H4"/>
    <mergeCell ref="C5:H5"/>
    <mergeCell ref="C6:H6"/>
    <mergeCell ref="C7:H7"/>
  </mergeCells>
  <pageMargins left="0.7" right="0.7" top="0.75" bottom="0.75" header="0.3" footer="0.3"/>
  <pageSetup scale="3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EFD78-D953-4249-ABE8-C13FE79EB397}">
  <sheetPr codeName="Sheet24"/>
  <dimension ref="A1:AA310"/>
  <sheetViews>
    <sheetView showGridLines="0" zoomScale="70" zoomScaleNormal="70" workbookViewId="0">
      <selection activeCell="L5" sqref="L5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16.3320312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157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22'!TExpAcc+'Site 22'!TotherExpAcc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22'!ToSalFringe+ExAccTotal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A17:A20"/>
    <mergeCell ref="C4:H4"/>
    <mergeCell ref="C5:H5"/>
    <mergeCell ref="C6:H6"/>
    <mergeCell ref="C7:H7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B310:J310"/>
    <mergeCell ref="B184:H184"/>
    <mergeCell ref="I184:J184"/>
    <mergeCell ref="I185:J185"/>
    <mergeCell ref="B276:H276"/>
    <mergeCell ref="B303:H303"/>
    <mergeCell ref="B305:H305"/>
  </mergeCells>
  <pageMargins left="0.7" right="0.7" top="0.75" bottom="0.75" header="0.3" footer="0.3"/>
  <pageSetup scale="3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90DD31-C30C-416E-8B08-126496385A1E}">
  <sheetPr codeName="Sheet25"/>
  <dimension ref="A1:AA310"/>
  <sheetViews>
    <sheetView showGridLines="0" zoomScale="70" zoomScaleNormal="70" workbookViewId="0">
      <selection activeCell="L5" sqref="L5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16.3320312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158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23'!TExpAcc+'Site 23'!TotherExpAcc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23'!ToSalFringe+ExAccTotal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A17:A20"/>
    <mergeCell ref="C4:H4"/>
    <mergeCell ref="C5:H5"/>
    <mergeCell ref="C6:H6"/>
    <mergeCell ref="C7:H7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B310:J310"/>
    <mergeCell ref="B184:H184"/>
    <mergeCell ref="I184:J184"/>
    <mergeCell ref="I185:J185"/>
    <mergeCell ref="B276:H276"/>
    <mergeCell ref="B303:H303"/>
    <mergeCell ref="B305:H305"/>
  </mergeCells>
  <pageMargins left="0.7" right="0.7" top="0.75" bottom="0.75" header="0.3" footer="0.3"/>
  <pageSetup scale="3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44BB0-BAE4-49E6-AAFF-7A7AF9B25BED}">
  <sheetPr codeName="Sheet26"/>
  <dimension ref="A1:AA310"/>
  <sheetViews>
    <sheetView showGridLines="0" zoomScale="70" zoomScaleNormal="70" workbookViewId="0">
      <selection activeCell="L5" sqref="L5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16.3320312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159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24'!TExpAcc+'Site 24'!TotherExpAcc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24'!ToSalFringe+ExAccTotal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A17:A20"/>
    <mergeCell ref="C4:H4"/>
    <mergeCell ref="C5:H5"/>
    <mergeCell ref="C6:H6"/>
    <mergeCell ref="C7:H7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B310:J310"/>
    <mergeCell ref="B184:H184"/>
    <mergeCell ref="I184:J184"/>
    <mergeCell ref="I185:J185"/>
    <mergeCell ref="B276:H276"/>
    <mergeCell ref="B303:H303"/>
    <mergeCell ref="B305:H305"/>
  </mergeCells>
  <pageMargins left="0.7" right="0.7" top="0.75" bottom="0.75" header="0.3" footer="0.3"/>
  <pageSetup scale="3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457585-FB48-465E-A32D-F2A53EFF5805}">
  <sheetPr codeName="Sheet27"/>
  <dimension ref="A1:AA310"/>
  <sheetViews>
    <sheetView showGridLines="0" topLeftCell="A2" zoomScale="70" zoomScaleNormal="70" workbookViewId="0">
      <selection activeCell="L5" sqref="L5"/>
    </sheetView>
  </sheetViews>
  <sheetFormatPr defaultColWidth="9.109375" defaultRowHeight="15.6"/>
  <cols>
    <col min="1" max="1" width="9.33203125" style="60" customWidth="1"/>
    <col min="2" max="2" width="36" style="1" customWidth="1"/>
    <col min="3" max="3" width="33.109375" style="1" customWidth="1"/>
    <col min="4" max="4" width="34" style="1" customWidth="1"/>
    <col min="5" max="5" width="16.33203125" style="1" customWidth="1"/>
    <col min="6" max="6" width="17.33203125" style="1" customWidth="1"/>
    <col min="7" max="8" width="17.33203125" style="136" customWidth="1"/>
    <col min="9" max="10" width="22.6640625" style="136" customWidth="1"/>
    <col min="11" max="11" width="7" style="136" customWidth="1"/>
    <col min="12" max="16" width="22.6640625" customWidth="1"/>
    <col min="17" max="17" width="22.6640625" style="1" customWidth="1"/>
    <col min="18" max="18" width="12.44140625" customWidth="1"/>
    <col min="19" max="19" width="38.5546875" customWidth="1"/>
    <col min="20" max="20" width="48.44140625" customWidth="1"/>
    <col min="21" max="21" width="19.5546875" customWidth="1"/>
    <col min="22" max="22" width="20.44140625" customWidth="1"/>
    <col min="23" max="23" width="22.88671875" customWidth="1"/>
    <col min="24" max="25" width="23" customWidth="1"/>
    <col min="26" max="26" width="22.5546875" customWidth="1"/>
    <col min="27" max="27" width="45.6640625" bestFit="1" customWidth="1"/>
    <col min="28" max="16384" width="9.109375" style="1"/>
  </cols>
  <sheetData>
    <row r="1" spans="1:18" ht="27.75" customHeight="1">
      <c r="B1" s="64" t="s">
        <v>22</v>
      </c>
      <c r="C1" s="65"/>
      <c r="D1" s="65"/>
      <c r="E1" s="65"/>
      <c r="F1" s="65"/>
      <c r="G1" s="65"/>
      <c r="H1" s="65"/>
      <c r="I1" s="66"/>
      <c r="J1" s="67"/>
      <c r="K1" s="66"/>
    </row>
    <row r="2" spans="1:18" ht="23.4">
      <c r="B2" s="68" t="s">
        <v>0</v>
      </c>
      <c r="C2" s="69"/>
      <c r="D2" s="69"/>
      <c r="E2" s="69"/>
      <c r="F2" s="69"/>
      <c r="G2" s="69"/>
      <c r="H2" s="69"/>
      <c r="I2" s="69"/>
      <c r="J2" s="70"/>
      <c r="K2" s="71"/>
    </row>
    <row r="3" spans="1:18" ht="23.4">
      <c r="B3" s="68" t="s">
        <v>89</v>
      </c>
      <c r="C3" s="69"/>
      <c r="D3" s="69"/>
      <c r="E3" s="69"/>
      <c r="F3" s="69"/>
      <c r="G3" s="69"/>
      <c r="H3" s="69"/>
      <c r="I3" s="69"/>
      <c r="J3" s="72"/>
      <c r="K3" s="71"/>
    </row>
    <row r="4" spans="1:18" ht="28.35" customHeight="1">
      <c r="B4" s="73" t="s">
        <v>2</v>
      </c>
      <c r="C4" s="462">
        <f>'- MASTER -'!D5</f>
        <v>0</v>
      </c>
      <c r="D4" s="462"/>
      <c r="E4" s="462"/>
      <c r="F4" s="462"/>
      <c r="G4" s="462"/>
      <c r="H4" s="462"/>
      <c r="I4" s="74"/>
      <c r="J4" s="2"/>
      <c r="K4"/>
    </row>
    <row r="5" spans="1:18" ht="28.35" customHeight="1">
      <c r="B5" s="75" t="s">
        <v>3</v>
      </c>
      <c r="C5" s="522">
        <f>'- MASTER -'!D6</f>
        <v>0</v>
      </c>
      <c r="D5" s="522"/>
      <c r="E5" s="522"/>
      <c r="F5" s="522"/>
      <c r="G5" s="522"/>
      <c r="H5" s="522"/>
      <c r="I5" s="74"/>
      <c r="J5" s="2"/>
      <c r="K5"/>
    </row>
    <row r="6" spans="1:18" ht="28.35" customHeight="1">
      <c r="B6" s="75" t="s">
        <v>4</v>
      </c>
      <c r="C6" s="522">
        <f>'- MASTER -'!D7</f>
        <v>0</v>
      </c>
      <c r="D6" s="522"/>
      <c r="E6" s="522"/>
      <c r="F6" s="522"/>
      <c r="G6" s="522"/>
      <c r="H6" s="522"/>
      <c r="I6" s="74"/>
      <c r="J6" s="2"/>
      <c r="K6"/>
    </row>
    <row r="7" spans="1:18" ht="31.2" customHeight="1">
      <c r="B7" s="75" t="s">
        <v>90</v>
      </c>
      <c r="C7" s="522">
        <f>'- MASTER -'!D8</f>
        <v>0</v>
      </c>
      <c r="D7" s="522"/>
      <c r="E7" s="522"/>
      <c r="F7" s="522"/>
      <c r="G7" s="522"/>
      <c r="H7" s="522"/>
      <c r="I7" s="74"/>
      <c r="J7" s="2"/>
      <c r="K7"/>
    </row>
    <row r="8" spans="1:18" ht="31.2" customHeight="1">
      <c r="B8" s="75"/>
      <c r="C8" s="76"/>
      <c r="D8" s="76"/>
      <c r="E8" s="76"/>
      <c r="F8" s="76"/>
      <c r="G8" s="77"/>
      <c r="H8" s="77"/>
      <c r="I8"/>
      <c r="J8" s="2"/>
      <c r="K8"/>
    </row>
    <row r="9" spans="1:18" ht="31.2" customHeight="1">
      <c r="B9" s="75"/>
      <c r="C9" s="76"/>
      <c r="D9" s="76"/>
      <c r="E9" s="76"/>
      <c r="F9" s="76"/>
      <c r="G9" s="77"/>
      <c r="H9" s="77"/>
      <c r="I9"/>
      <c r="J9" s="2"/>
      <c r="K9"/>
      <c r="L9" s="78"/>
      <c r="M9" s="78"/>
      <c r="N9" s="78"/>
      <c r="O9" s="19" t="s">
        <v>91</v>
      </c>
      <c r="P9" s="78"/>
      <c r="Q9" s="78"/>
    </row>
    <row r="10" spans="1:18" ht="31.2" customHeight="1" thickBot="1">
      <c r="B10" s="79"/>
      <c r="C10" s="80"/>
      <c r="D10" s="80"/>
      <c r="E10" s="80"/>
      <c r="F10" s="80"/>
      <c r="G10" s="81"/>
      <c r="H10" s="81"/>
      <c r="I10" s="81"/>
      <c r="J10" s="82"/>
      <c r="K10" s="77"/>
      <c r="L10" s="78"/>
      <c r="M10" s="78"/>
      <c r="N10" s="78"/>
      <c r="O10" s="22">
        <f>+'Site 1'!$O$10</f>
        <v>0</v>
      </c>
      <c r="P10" s="78"/>
      <c r="Q10" s="21">
        <v>7000</v>
      </c>
    </row>
    <row r="11" spans="1:18" ht="75.599999999999994" customHeight="1" thickBot="1">
      <c r="B11" s="83" t="s">
        <v>92</v>
      </c>
      <c r="C11" s="84" t="s">
        <v>160</v>
      </c>
      <c r="D11" s="85"/>
      <c r="E11" s="86"/>
      <c r="F11" s="86"/>
      <c r="G11" s="86"/>
      <c r="H11" s="86"/>
      <c r="I11" s="85"/>
      <c r="J11" s="87"/>
      <c r="K11" s="88"/>
      <c r="L11" s="78"/>
      <c r="M11" s="7">
        <v>7.6499999999999999E-2</v>
      </c>
      <c r="N11" s="32">
        <f>+'Site 1'!$N$11</f>
        <v>0</v>
      </c>
      <c r="O11" s="6">
        <v>12</v>
      </c>
      <c r="P11" s="33">
        <f>+'Site 1'!$P$11</f>
        <v>0</v>
      </c>
      <c r="Q11" s="32">
        <f>+'Site 1'!$Q$11</f>
        <v>0</v>
      </c>
      <c r="R11" s="61" t="s">
        <v>133</v>
      </c>
    </row>
    <row r="12" spans="1:18" ht="42.6" customHeight="1" thickBot="1">
      <c r="B12" s="89" t="s">
        <v>95</v>
      </c>
      <c r="C12" s="89" t="s">
        <v>10</v>
      </c>
      <c r="D12" s="90" t="s">
        <v>96</v>
      </c>
      <c r="E12" s="89" t="s">
        <v>97</v>
      </c>
      <c r="F12" s="89" t="s">
        <v>98</v>
      </c>
      <c r="G12" s="90" t="s">
        <v>99</v>
      </c>
      <c r="H12" s="91" t="s">
        <v>100</v>
      </c>
      <c r="I12" s="89" t="s">
        <v>101</v>
      </c>
      <c r="J12" s="92" t="s">
        <v>102</v>
      </c>
      <c r="K12" s="93"/>
      <c r="L12" s="94" t="s">
        <v>102</v>
      </c>
      <c r="M12" s="95" t="s">
        <v>103</v>
      </c>
      <c r="N12" s="95" t="s">
        <v>104</v>
      </c>
      <c r="O12" s="95" t="s">
        <v>105</v>
      </c>
      <c r="P12" s="95" t="s">
        <v>106</v>
      </c>
      <c r="Q12" s="95" t="s">
        <v>107</v>
      </c>
    </row>
    <row r="13" spans="1:18" ht="22.2" customHeight="1">
      <c r="A13" s="60">
        <v>1</v>
      </c>
      <c r="B13" s="96"/>
      <c r="C13" s="96"/>
      <c r="D13" s="97"/>
      <c r="E13" s="98" t="s">
        <v>108</v>
      </c>
      <c r="F13" s="99"/>
      <c r="G13" s="99"/>
      <c r="H13" s="100">
        <f>F13*G13</f>
        <v>0</v>
      </c>
      <c r="I13" s="101"/>
      <c r="J13" s="102">
        <f>ROUND((H13+H14+H15+H16)*I13,0)</f>
        <v>0</v>
      </c>
      <c r="K13" s="103"/>
      <c r="L13" s="104">
        <f>+J13</f>
        <v>0</v>
      </c>
      <c r="M13" s="105">
        <f>ROUND($M$11*L13,0)</f>
        <v>0</v>
      </c>
      <c r="N13" s="105">
        <f>ROUND($N$11*L13,0)</f>
        <v>0</v>
      </c>
      <c r="O13" s="105"/>
      <c r="P13" s="105">
        <f>ROUND($P$11*L13,0)</f>
        <v>0</v>
      </c>
      <c r="Q13" s="105">
        <f>ROUND(IF(L13&lt;7000,L13*$Q$11,$Q$10*$Q$11),0)</f>
        <v>0</v>
      </c>
      <c r="R13" s="430"/>
    </row>
    <row r="14" spans="1:18" ht="22.2" customHeight="1">
      <c r="B14" s="106"/>
      <c r="C14" s="106"/>
      <c r="D14" s="107"/>
      <c r="E14" s="108" t="s">
        <v>109</v>
      </c>
      <c r="F14" s="109"/>
      <c r="G14" s="109"/>
      <c r="H14" s="100">
        <f t="shared" ref="H14:H16" si="0">F14*G14</f>
        <v>0</v>
      </c>
      <c r="I14" s="110"/>
      <c r="J14" s="111"/>
      <c r="K14" s="103"/>
    </row>
    <row r="15" spans="1:18" ht="22.2" customHeight="1">
      <c r="B15" s="106"/>
      <c r="C15" s="106"/>
      <c r="D15" s="97"/>
      <c r="E15" s="108" t="s">
        <v>110</v>
      </c>
      <c r="F15" s="109"/>
      <c r="G15" s="109"/>
      <c r="H15" s="100">
        <f t="shared" si="0"/>
        <v>0</v>
      </c>
      <c r="I15" s="110"/>
      <c r="J15" s="111"/>
      <c r="K15" s="103"/>
    </row>
    <row r="16" spans="1:18" ht="22.2" customHeight="1" thickBot="1">
      <c r="B16" s="112"/>
      <c r="C16" s="112"/>
      <c r="D16" s="113"/>
      <c r="E16" s="114" t="s">
        <v>111</v>
      </c>
      <c r="F16" s="115"/>
      <c r="G16" s="115"/>
      <c r="H16" s="116">
        <f t="shared" si="0"/>
        <v>0</v>
      </c>
      <c r="I16" s="117"/>
      <c r="J16" s="118"/>
      <c r="K16" s="103"/>
    </row>
    <row r="17" spans="1:20" ht="27.6" customHeight="1">
      <c r="A17" s="558">
        <v>2</v>
      </c>
      <c r="B17" s="96"/>
      <c r="C17" s="96"/>
      <c r="D17" s="97"/>
      <c r="E17" s="119" t="s">
        <v>108</v>
      </c>
      <c r="F17" s="99"/>
      <c r="G17" s="99"/>
      <c r="H17" s="120">
        <f>F17*G17</f>
        <v>0</v>
      </c>
      <c r="I17" s="101"/>
      <c r="J17" s="102">
        <f>ROUND((H17+H18+H19+H20)*I17,0)</f>
        <v>0</v>
      </c>
      <c r="K17" s="103"/>
      <c r="L17" s="104">
        <f>+J17</f>
        <v>0</v>
      </c>
      <c r="M17" s="105">
        <f>ROUND($M$11*L17,0)</f>
        <v>0</v>
      </c>
      <c r="N17" s="105">
        <f>ROUND($N$11*L17,0)</f>
        <v>0</v>
      </c>
      <c r="O17" s="105"/>
      <c r="P17" s="105">
        <f>ROUND($P$11*L17,0)</f>
        <v>0</v>
      </c>
      <c r="Q17" s="105">
        <f>ROUND(IF(L17&lt;7000,L17*$Q$11,$Q$10*$Q$11),0)</f>
        <v>0</v>
      </c>
    </row>
    <row r="18" spans="1:20" ht="22.2" customHeight="1">
      <c r="A18" s="558"/>
      <c r="B18" s="106"/>
      <c r="C18" s="106"/>
      <c r="D18" s="107"/>
      <c r="E18" s="108" t="s">
        <v>109</v>
      </c>
      <c r="F18" s="109"/>
      <c r="G18" s="109"/>
      <c r="H18" s="100">
        <f t="shared" ref="H18:H19" si="1">F18*G18</f>
        <v>0</v>
      </c>
      <c r="I18" s="110"/>
      <c r="J18" s="111"/>
      <c r="K18" s="103"/>
    </row>
    <row r="19" spans="1:20" ht="22.2" customHeight="1">
      <c r="A19" s="558"/>
      <c r="B19" s="106"/>
      <c r="C19" s="106"/>
      <c r="D19" s="97"/>
      <c r="E19" s="108" t="s">
        <v>110</v>
      </c>
      <c r="F19" s="109"/>
      <c r="G19" s="109"/>
      <c r="H19" s="100">
        <f t="shared" si="1"/>
        <v>0</v>
      </c>
      <c r="I19" s="110"/>
      <c r="J19" s="111"/>
      <c r="K19" s="103"/>
    </row>
    <row r="20" spans="1:20" ht="22.2" customHeight="1" thickBot="1">
      <c r="A20" s="558"/>
      <c r="B20" s="112"/>
      <c r="C20" s="112"/>
      <c r="D20" s="113"/>
      <c r="E20" s="114" t="s">
        <v>111</v>
      </c>
      <c r="F20" s="115"/>
      <c r="G20" s="115"/>
      <c r="H20" s="116">
        <f t="shared" ref="H20" si="2">F20*G20</f>
        <v>0</v>
      </c>
      <c r="I20" s="117"/>
      <c r="J20" s="118"/>
      <c r="K20" s="103"/>
    </row>
    <row r="21" spans="1:20" ht="21">
      <c r="A21" s="559">
        <v>3</v>
      </c>
      <c r="B21" s="96"/>
      <c r="C21" s="96"/>
      <c r="D21" s="97"/>
      <c r="E21" s="119" t="s">
        <v>108</v>
      </c>
      <c r="F21" s="99"/>
      <c r="G21" s="99"/>
      <c r="H21" s="120">
        <f>F21*G21</f>
        <v>0</v>
      </c>
      <c r="I21" s="101"/>
      <c r="J21" s="102">
        <f>ROUND((H21+H22+H23+H24)*I21,0)</f>
        <v>0</v>
      </c>
      <c r="K21" s="103"/>
      <c r="L21" s="104">
        <f t="shared" ref="L21:L81" si="3">+J21</f>
        <v>0</v>
      </c>
      <c r="M21" s="105">
        <f t="shared" ref="M21:M81" si="4">ROUND($M$11*L21,0)</f>
        <v>0</v>
      </c>
      <c r="N21" s="105">
        <f t="shared" ref="N21" si="5">ROUND($N$11*L21,0)</f>
        <v>0</v>
      </c>
      <c r="O21" s="105"/>
      <c r="P21" s="105">
        <f>ROUND($P$11*L21,0)</f>
        <v>0</v>
      </c>
      <c r="Q21" s="105">
        <f>ROUND(IF(L21&lt;7000,L21*$Q$11,$Q$10*$Q$11),0)</f>
        <v>0</v>
      </c>
    </row>
    <row r="22" spans="1:20" ht="22.2" customHeight="1">
      <c r="A22" s="559"/>
      <c r="B22" s="106"/>
      <c r="C22" s="106"/>
      <c r="D22" s="107"/>
      <c r="E22" s="108" t="s">
        <v>109</v>
      </c>
      <c r="F22" s="109"/>
      <c r="G22" s="109"/>
      <c r="H22" s="100">
        <f t="shared" ref="H22:H24" si="6">F22*G22</f>
        <v>0</v>
      </c>
      <c r="I22" s="110"/>
      <c r="J22" s="111"/>
      <c r="K22" s="103"/>
    </row>
    <row r="23" spans="1:20" ht="22.2" customHeight="1">
      <c r="A23" s="559"/>
      <c r="B23" s="106"/>
      <c r="C23" s="106"/>
      <c r="D23" s="97"/>
      <c r="E23" s="108" t="s">
        <v>110</v>
      </c>
      <c r="F23" s="109"/>
      <c r="G23" s="109"/>
      <c r="H23" s="100">
        <f t="shared" si="6"/>
        <v>0</v>
      </c>
      <c r="I23" s="110"/>
      <c r="J23" s="111"/>
      <c r="K23" s="103"/>
    </row>
    <row r="24" spans="1:20" ht="22.2" customHeight="1" thickBot="1">
      <c r="A24" s="559"/>
      <c r="B24" s="112"/>
      <c r="C24" s="112"/>
      <c r="D24" s="113"/>
      <c r="E24" s="114" t="s">
        <v>111</v>
      </c>
      <c r="F24" s="115"/>
      <c r="G24" s="115"/>
      <c r="H24" s="116">
        <f t="shared" si="6"/>
        <v>0</v>
      </c>
      <c r="I24" s="117"/>
      <c r="J24" s="118"/>
      <c r="K24" s="103"/>
    </row>
    <row r="25" spans="1:20" ht="33.75" customHeight="1">
      <c r="A25" s="559">
        <v>4</v>
      </c>
      <c r="B25" s="96"/>
      <c r="C25" s="96"/>
      <c r="D25" s="97"/>
      <c r="E25" s="98" t="s">
        <v>108</v>
      </c>
      <c r="F25" s="99"/>
      <c r="G25" s="99"/>
      <c r="H25" s="100">
        <f>F25*G25</f>
        <v>0</v>
      </c>
      <c r="I25" s="101"/>
      <c r="J25" s="102">
        <f t="shared" ref="J25" si="7">ROUND((H25+H26+H27+H28)*I25,0)</f>
        <v>0</v>
      </c>
      <c r="K25" s="103"/>
      <c r="L25" s="104">
        <f t="shared" si="3"/>
        <v>0</v>
      </c>
      <c r="M25" s="105">
        <f t="shared" si="4"/>
        <v>0</v>
      </c>
      <c r="N25" s="105">
        <f t="shared" ref="N25:N81" si="8">ROUND($N$11*L25,0)</f>
        <v>0</v>
      </c>
      <c r="O25" s="105"/>
      <c r="P25" s="105">
        <f t="shared" ref="P25:P81" si="9">ROUND($P$11*L25,0)</f>
        <v>0</v>
      </c>
      <c r="Q25" s="105">
        <f>ROUND(IF(L25&lt;7000,L25*$Q$11,$Q$10*$Q$11),0)</f>
        <v>0</v>
      </c>
    </row>
    <row r="26" spans="1:20" ht="22.2" customHeight="1">
      <c r="A26" s="559"/>
      <c r="B26" s="106"/>
      <c r="C26" s="106"/>
      <c r="D26" s="107"/>
      <c r="E26" s="108" t="s">
        <v>109</v>
      </c>
      <c r="F26" s="109"/>
      <c r="G26" s="109"/>
      <c r="H26" s="100">
        <f t="shared" ref="H26:H28" si="10">F26*G26</f>
        <v>0</v>
      </c>
      <c r="I26" s="110"/>
      <c r="J26" s="111"/>
      <c r="K26" s="103"/>
    </row>
    <row r="27" spans="1:20" ht="22.2" customHeight="1">
      <c r="A27" s="559"/>
      <c r="B27" s="106"/>
      <c r="C27" s="106"/>
      <c r="D27" s="97"/>
      <c r="E27" s="108" t="s">
        <v>110</v>
      </c>
      <c r="F27" s="109"/>
      <c r="G27" s="109"/>
      <c r="H27" s="100">
        <f t="shared" si="10"/>
        <v>0</v>
      </c>
      <c r="I27" s="110"/>
      <c r="J27" s="111"/>
      <c r="K27" s="103"/>
    </row>
    <row r="28" spans="1:20" ht="22.2" customHeight="1" thickBot="1">
      <c r="A28" s="559"/>
      <c r="B28" s="112"/>
      <c r="C28" s="112"/>
      <c r="D28" s="113"/>
      <c r="E28" s="114" t="s">
        <v>111</v>
      </c>
      <c r="F28" s="115"/>
      <c r="G28" s="115"/>
      <c r="H28" s="116">
        <f t="shared" si="10"/>
        <v>0</v>
      </c>
      <c r="I28" s="117"/>
      <c r="J28" s="118"/>
      <c r="K28" s="103"/>
    </row>
    <row r="29" spans="1:20" ht="22.2" customHeight="1">
      <c r="A29" s="559">
        <v>5</v>
      </c>
      <c r="B29" s="96"/>
      <c r="C29" s="96"/>
      <c r="D29" s="97"/>
      <c r="E29" s="98" t="s">
        <v>108</v>
      </c>
      <c r="F29" s="99"/>
      <c r="G29" s="99"/>
      <c r="H29" s="100">
        <f>F29*G29</f>
        <v>0</v>
      </c>
      <c r="I29" s="101"/>
      <c r="J29" s="102">
        <f t="shared" ref="J29" si="11">ROUND((H29+H30+H31+H32)*I29,0)</f>
        <v>0</v>
      </c>
      <c r="K29" s="103"/>
      <c r="L29" s="104">
        <f t="shared" si="3"/>
        <v>0</v>
      </c>
      <c r="M29" s="105">
        <f t="shared" si="4"/>
        <v>0</v>
      </c>
      <c r="N29" s="105">
        <f t="shared" si="8"/>
        <v>0</v>
      </c>
      <c r="O29" s="105"/>
      <c r="P29" s="105">
        <f t="shared" si="9"/>
        <v>0</v>
      </c>
      <c r="Q29" s="105">
        <f>ROUND(IF(L29&lt;7000,L29*$Q$11,$Q$10*$Q$11),0)</f>
        <v>0</v>
      </c>
    </row>
    <row r="30" spans="1:20" ht="22.2" customHeight="1">
      <c r="A30" s="559"/>
      <c r="B30" s="106"/>
      <c r="C30" s="106"/>
      <c r="D30" s="107"/>
      <c r="E30" s="108" t="s">
        <v>109</v>
      </c>
      <c r="F30" s="109"/>
      <c r="G30" s="109"/>
      <c r="H30" s="100">
        <f t="shared" ref="H30:H32" si="12">F30*G30</f>
        <v>0</v>
      </c>
      <c r="I30" s="110"/>
      <c r="J30" s="111"/>
      <c r="K30" s="103"/>
    </row>
    <row r="31" spans="1:20" ht="22.2" customHeight="1">
      <c r="A31" s="559"/>
      <c r="B31" s="106"/>
      <c r="C31" s="106"/>
      <c r="D31" s="97"/>
      <c r="E31" s="108" t="s">
        <v>110</v>
      </c>
      <c r="F31" s="109"/>
      <c r="G31" s="109"/>
      <c r="H31" s="100">
        <f t="shared" si="12"/>
        <v>0</v>
      </c>
      <c r="I31" s="110"/>
      <c r="J31" s="111"/>
      <c r="K31" s="103"/>
      <c r="T31" s="122"/>
    </row>
    <row r="32" spans="1:20" ht="22.2" customHeight="1" thickBot="1">
      <c r="A32" s="559"/>
      <c r="B32" s="112"/>
      <c r="C32" s="112"/>
      <c r="D32" s="113"/>
      <c r="E32" s="114" t="s">
        <v>111</v>
      </c>
      <c r="F32" s="115"/>
      <c r="G32" s="115"/>
      <c r="H32" s="116">
        <f t="shared" si="12"/>
        <v>0</v>
      </c>
      <c r="I32" s="117"/>
      <c r="J32" s="118"/>
      <c r="K32" s="103"/>
      <c r="T32" s="122"/>
    </row>
    <row r="33" spans="1:20" ht="22.2" customHeight="1">
      <c r="A33" s="558">
        <v>6</v>
      </c>
      <c r="B33" s="96"/>
      <c r="C33" s="96"/>
      <c r="D33" s="97"/>
      <c r="E33" s="98" t="s">
        <v>108</v>
      </c>
      <c r="F33" s="99"/>
      <c r="G33" s="99"/>
      <c r="H33" s="100">
        <f>F33*G33</f>
        <v>0</v>
      </c>
      <c r="I33" s="101"/>
      <c r="J33" s="102">
        <f t="shared" ref="J33" si="13">ROUND((H33+H34+H35+H36)*I33,0)</f>
        <v>0</v>
      </c>
      <c r="K33" s="103"/>
      <c r="L33" s="104">
        <f t="shared" si="3"/>
        <v>0</v>
      </c>
      <c r="M33" s="105">
        <f t="shared" si="4"/>
        <v>0</v>
      </c>
      <c r="N33" s="105">
        <f t="shared" si="8"/>
        <v>0</v>
      </c>
      <c r="O33" s="105"/>
      <c r="P33" s="105">
        <f t="shared" si="9"/>
        <v>0</v>
      </c>
      <c r="Q33" s="105">
        <f>ROUND(IF(L33&lt;7000,L33*$Q$11,$Q$10*$Q$11),0)</f>
        <v>0</v>
      </c>
      <c r="T33" s="123"/>
    </row>
    <row r="34" spans="1:20" ht="22.2" customHeight="1">
      <c r="A34" s="558"/>
      <c r="B34" s="106"/>
      <c r="C34" s="106"/>
      <c r="D34" s="107"/>
      <c r="E34" s="108" t="s">
        <v>109</v>
      </c>
      <c r="F34" s="109"/>
      <c r="G34" s="109"/>
      <c r="H34" s="100">
        <f t="shared" ref="H34:H36" si="14">F34*G34</f>
        <v>0</v>
      </c>
      <c r="I34" s="110"/>
      <c r="J34" s="111"/>
      <c r="K34" s="103"/>
      <c r="T34" s="122"/>
    </row>
    <row r="35" spans="1:20" ht="22.2" customHeight="1">
      <c r="A35" s="558"/>
      <c r="B35" s="106"/>
      <c r="C35" s="106"/>
      <c r="D35" s="97"/>
      <c r="E35" s="108" t="s">
        <v>110</v>
      </c>
      <c r="F35" s="109"/>
      <c r="G35" s="109"/>
      <c r="H35" s="124">
        <f t="shared" si="14"/>
        <v>0</v>
      </c>
      <c r="I35" s="110"/>
      <c r="J35" s="111"/>
      <c r="K35" s="103"/>
      <c r="T35" s="122"/>
    </row>
    <row r="36" spans="1:20" ht="22.2" customHeight="1" thickBot="1">
      <c r="A36" s="558"/>
      <c r="B36" s="112"/>
      <c r="C36" s="112"/>
      <c r="D36" s="113"/>
      <c r="E36" s="114" t="s">
        <v>111</v>
      </c>
      <c r="F36" s="115"/>
      <c r="G36" s="115"/>
      <c r="H36" s="125">
        <f t="shared" si="14"/>
        <v>0</v>
      </c>
      <c r="I36" s="117"/>
      <c r="J36" s="118"/>
      <c r="K36" s="103"/>
      <c r="T36" s="122"/>
    </row>
    <row r="37" spans="1:20" ht="22.2" customHeight="1">
      <c r="A37" s="558">
        <v>7</v>
      </c>
      <c r="B37" s="96"/>
      <c r="C37" s="96"/>
      <c r="D37" s="129"/>
      <c r="E37" s="119" t="s">
        <v>108</v>
      </c>
      <c r="F37" s="99"/>
      <c r="G37" s="99"/>
      <c r="H37" s="310">
        <f>F37*G37</f>
        <v>0</v>
      </c>
      <c r="I37" s="101"/>
      <c r="J37" s="102">
        <f t="shared" ref="J37" si="15">ROUND((H37+H38+H39+H40)*I37,0)</f>
        <v>0</v>
      </c>
      <c r="K37" s="103"/>
      <c r="L37" s="104">
        <f t="shared" si="3"/>
        <v>0</v>
      </c>
      <c r="M37" s="105">
        <f t="shared" si="4"/>
        <v>0</v>
      </c>
      <c r="N37" s="105">
        <f t="shared" si="8"/>
        <v>0</v>
      </c>
      <c r="O37" s="105"/>
      <c r="P37" s="105">
        <f t="shared" si="9"/>
        <v>0</v>
      </c>
      <c r="Q37" s="105">
        <f>ROUND(IF(L37&lt;7000,L37*$Q$11,$Q$10*$Q$11),0)</f>
        <v>0</v>
      </c>
      <c r="T37" s="122"/>
    </row>
    <row r="38" spans="1:20" ht="22.2" customHeight="1">
      <c r="A38" s="558"/>
      <c r="B38" s="106"/>
      <c r="C38" s="106"/>
      <c r="D38" s="107"/>
      <c r="E38" s="108" t="s">
        <v>109</v>
      </c>
      <c r="F38" s="109"/>
      <c r="G38" s="109"/>
      <c r="H38" s="311">
        <f t="shared" ref="H38:H40" si="16">F38*G38</f>
        <v>0</v>
      </c>
      <c r="I38" s="110"/>
      <c r="J38" s="111"/>
      <c r="K38" s="103"/>
      <c r="T38" s="122"/>
    </row>
    <row r="39" spans="1:20" ht="22.2" customHeight="1">
      <c r="A39" s="558"/>
      <c r="B39" s="106"/>
      <c r="C39" s="106"/>
      <c r="D39" s="97"/>
      <c r="E39" s="108" t="s">
        <v>110</v>
      </c>
      <c r="F39" s="109"/>
      <c r="G39" s="109"/>
      <c r="H39" s="311">
        <f t="shared" si="16"/>
        <v>0</v>
      </c>
      <c r="I39" s="110"/>
      <c r="J39" s="111"/>
      <c r="K39" s="103"/>
      <c r="T39" s="122"/>
    </row>
    <row r="40" spans="1:20" ht="22.2" customHeight="1" thickBot="1">
      <c r="A40" s="558"/>
      <c r="B40" s="112"/>
      <c r="C40" s="112"/>
      <c r="D40" s="113"/>
      <c r="E40" s="114" t="s">
        <v>111</v>
      </c>
      <c r="F40" s="115"/>
      <c r="G40" s="115"/>
      <c r="H40" s="312">
        <f t="shared" si="16"/>
        <v>0</v>
      </c>
      <c r="I40" s="117"/>
      <c r="J40" s="118"/>
      <c r="K40" s="103"/>
    </row>
    <row r="41" spans="1:20" ht="22.2" customHeight="1">
      <c r="A41" s="558">
        <v>8</v>
      </c>
      <c r="B41" s="126"/>
      <c r="C41" s="96"/>
      <c r="D41" s="97"/>
      <c r="E41" s="98" t="s">
        <v>108</v>
      </c>
      <c r="F41" s="99"/>
      <c r="G41" s="99"/>
      <c r="H41" s="100">
        <f>F41*G41</f>
        <v>0</v>
      </c>
      <c r="I41" s="101"/>
      <c r="J41" s="102">
        <f t="shared" ref="J41" si="17">ROUND((H41+H42+H43+H44)*I41,0)</f>
        <v>0</v>
      </c>
      <c r="K41" s="103"/>
      <c r="L41" s="104">
        <f t="shared" si="3"/>
        <v>0</v>
      </c>
      <c r="M41" s="105">
        <f t="shared" si="4"/>
        <v>0</v>
      </c>
      <c r="N41" s="105">
        <f t="shared" si="8"/>
        <v>0</v>
      </c>
      <c r="O41" s="105"/>
      <c r="P41" s="105">
        <f t="shared" si="9"/>
        <v>0</v>
      </c>
      <c r="Q41" s="105">
        <f>ROUND(IF(L41&lt;7000,L41*$Q$11,$Q$10*$Q$11),0)</f>
        <v>0</v>
      </c>
    </row>
    <row r="42" spans="1:20" ht="22.2" customHeight="1">
      <c r="A42" s="558"/>
      <c r="B42" s="127"/>
      <c r="C42" s="106"/>
      <c r="D42" s="107"/>
      <c r="E42" s="108" t="s">
        <v>109</v>
      </c>
      <c r="F42" s="109"/>
      <c r="G42" s="109"/>
      <c r="H42" s="100">
        <f t="shared" ref="H42:H44" si="18">F42*G42</f>
        <v>0</v>
      </c>
      <c r="I42" s="110"/>
      <c r="J42" s="111"/>
      <c r="K42" s="103"/>
    </row>
    <row r="43" spans="1:20" ht="22.2" customHeight="1">
      <c r="A43" s="558"/>
      <c r="B43" s="127"/>
      <c r="C43" s="106"/>
      <c r="D43" s="97"/>
      <c r="E43" s="108" t="s">
        <v>110</v>
      </c>
      <c r="F43" s="109"/>
      <c r="G43" s="109"/>
      <c r="H43" s="124">
        <f t="shared" si="18"/>
        <v>0</v>
      </c>
      <c r="I43" s="110"/>
      <c r="J43" s="111"/>
      <c r="K43" s="103"/>
    </row>
    <row r="44" spans="1:20" ht="22.2" customHeight="1" thickBot="1">
      <c r="A44" s="558"/>
      <c r="B44" s="128"/>
      <c r="C44" s="112"/>
      <c r="D44" s="113"/>
      <c r="E44" s="114" t="s">
        <v>111</v>
      </c>
      <c r="F44" s="115"/>
      <c r="G44" s="115"/>
      <c r="H44" s="125">
        <f t="shared" si="18"/>
        <v>0</v>
      </c>
      <c r="I44" s="117"/>
      <c r="J44" s="118"/>
      <c r="K44" s="103"/>
    </row>
    <row r="45" spans="1:20" ht="22.2" customHeight="1">
      <c r="A45" s="558">
        <v>9</v>
      </c>
      <c r="B45" s="126"/>
      <c r="C45" s="96"/>
      <c r="D45" s="97"/>
      <c r="E45" s="98" t="s">
        <v>108</v>
      </c>
      <c r="F45" s="99"/>
      <c r="G45" s="99"/>
      <c r="H45" s="100">
        <f>F45*G45</f>
        <v>0</v>
      </c>
      <c r="I45" s="101"/>
      <c r="J45" s="102">
        <f t="shared" ref="J45" si="19">ROUND((H45+H46+H47+H48)*I45,0)</f>
        <v>0</v>
      </c>
      <c r="K45" s="103"/>
      <c r="L45" s="104">
        <f t="shared" si="3"/>
        <v>0</v>
      </c>
      <c r="M45" s="105">
        <f t="shared" si="4"/>
        <v>0</v>
      </c>
      <c r="N45" s="105">
        <f t="shared" si="8"/>
        <v>0</v>
      </c>
      <c r="O45" s="105"/>
      <c r="P45" s="105">
        <f t="shared" si="9"/>
        <v>0</v>
      </c>
      <c r="Q45" s="105">
        <f>ROUND(IF(L45&lt;7000,L45*$Q$11,$Q$10*$Q$11),0)</f>
        <v>0</v>
      </c>
    </row>
    <row r="46" spans="1:20" ht="22.2" customHeight="1">
      <c r="A46" s="558"/>
      <c r="B46" s="127"/>
      <c r="C46" s="106"/>
      <c r="D46" s="107"/>
      <c r="E46" s="108" t="s">
        <v>109</v>
      </c>
      <c r="F46" s="109"/>
      <c r="G46" s="109"/>
      <c r="H46" s="100">
        <f t="shared" ref="H46:H48" si="20">F46*G46</f>
        <v>0</v>
      </c>
      <c r="I46" s="110"/>
      <c r="J46" s="111"/>
      <c r="K46" s="103"/>
    </row>
    <row r="47" spans="1:20" ht="22.2" customHeight="1">
      <c r="A47" s="558"/>
      <c r="B47" s="127"/>
      <c r="C47" s="106"/>
      <c r="D47" s="97"/>
      <c r="E47" s="108" t="s">
        <v>110</v>
      </c>
      <c r="F47" s="109"/>
      <c r="G47" s="109"/>
      <c r="H47" s="100">
        <f t="shared" si="20"/>
        <v>0</v>
      </c>
      <c r="I47" s="110"/>
      <c r="J47" s="111"/>
      <c r="K47" s="103"/>
    </row>
    <row r="48" spans="1:20" ht="22.2" customHeight="1" thickBot="1">
      <c r="A48" s="558"/>
      <c r="B48" s="128"/>
      <c r="C48" s="112"/>
      <c r="D48" s="113"/>
      <c r="E48" s="108" t="s">
        <v>111</v>
      </c>
      <c r="F48" s="115"/>
      <c r="G48" s="115"/>
      <c r="H48" s="100">
        <f t="shared" si="20"/>
        <v>0</v>
      </c>
      <c r="I48" s="117"/>
      <c r="J48" s="118"/>
      <c r="K48" s="103"/>
    </row>
    <row r="49" spans="1:17" ht="22.2" customHeight="1">
      <c r="A49" s="558">
        <v>10</v>
      </c>
      <c r="B49" s="126"/>
      <c r="C49" s="96"/>
      <c r="D49" s="97"/>
      <c r="E49" s="119" t="s">
        <v>108</v>
      </c>
      <c r="F49" s="99"/>
      <c r="G49" s="99"/>
      <c r="H49" s="120">
        <f>F49*G49</f>
        <v>0</v>
      </c>
      <c r="I49" s="101"/>
      <c r="J49" s="102">
        <f t="shared" ref="J49" si="21">ROUND((H49+H50+H51+H52)*I49,0)</f>
        <v>0</v>
      </c>
      <c r="K49" s="103"/>
      <c r="L49" s="104">
        <f t="shared" si="3"/>
        <v>0</v>
      </c>
      <c r="M49" s="105">
        <f t="shared" si="4"/>
        <v>0</v>
      </c>
      <c r="N49" s="105">
        <f t="shared" si="8"/>
        <v>0</v>
      </c>
      <c r="O49" s="105"/>
      <c r="P49" s="105">
        <f t="shared" si="9"/>
        <v>0</v>
      </c>
      <c r="Q49" s="105">
        <f>ROUND(IF(L49&lt;7000,L49*$Q$11,$Q$10*$Q$11),0)</f>
        <v>0</v>
      </c>
    </row>
    <row r="50" spans="1:17" ht="22.2" customHeight="1">
      <c r="A50" s="558"/>
      <c r="B50" s="127"/>
      <c r="C50" s="106"/>
      <c r="D50" s="107"/>
      <c r="E50" s="108" t="s">
        <v>109</v>
      </c>
      <c r="F50" s="109"/>
      <c r="G50" s="109"/>
      <c r="H50" s="100">
        <f t="shared" ref="H50:H52" si="22">F50*G50</f>
        <v>0</v>
      </c>
      <c r="I50" s="110"/>
      <c r="J50" s="111"/>
      <c r="K50" s="103"/>
    </row>
    <row r="51" spans="1:17" ht="22.2" customHeight="1">
      <c r="A51" s="558"/>
      <c r="B51" s="127"/>
      <c r="C51" s="106"/>
      <c r="D51" s="97"/>
      <c r="E51" s="108" t="s">
        <v>110</v>
      </c>
      <c r="F51" s="109"/>
      <c r="G51" s="109"/>
      <c r="H51" s="100">
        <f t="shared" si="22"/>
        <v>0</v>
      </c>
      <c r="I51" s="110"/>
      <c r="J51" s="111"/>
      <c r="K51" s="103"/>
    </row>
    <row r="52" spans="1:17" ht="22.2" customHeight="1" thickBot="1">
      <c r="A52" s="558"/>
      <c r="B52" s="128"/>
      <c r="C52" s="112"/>
      <c r="D52" s="113"/>
      <c r="E52" s="114" t="s">
        <v>111</v>
      </c>
      <c r="F52" s="115"/>
      <c r="G52" s="115"/>
      <c r="H52" s="116">
        <f t="shared" si="22"/>
        <v>0</v>
      </c>
      <c r="I52" s="117"/>
      <c r="J52" s="118"/>
      <c r="K52" s="103"/>
    </row>
    <row r="53" spans="1:17" ht="22.2" customHeight="1">
      <c r="A53" s="559">
        <v>11</v>
      </c>
      <c r="B53" s="126"/>
      <c r="C53" s="96"/>
      <c r="D53" s="97"/>
      <c r="E53" s="119" t="s">
        <v>108</v>
      </c>
      <c r="F53" s="99"/>
      <c r="G53" s="99"/>
      <c r="H53" s="120">
        <f>F53*G53</f>
        <v>0</v>
      </c>
      <c r="I53" s="101"/>
      <c r="J53" s="102">
        <f t="shared" ref="J53" si="23">ROUND((H53+H54+H55+H56)*I53,0)</f>
        <v>0</v>
      </c>
      <c r="K53" s="103"/>
      <c r="L53" s="104">
        <f t="shared" si="3"/>
        <v>0</v>
      </c>
      <c r="M53" s="105">
        <f t="shared" si="4"/>
        <v>0</v>
      </c>
      <c r="N53" s="105">
        <f t="shared" si="8"/>
        <v>0</v>
      </c>
      <c r="O53" s="105"/>
      <c r="P53" s="105">
        <f t="shared" si="9"/>
        <v>0</v>
      </c>
      <c r="Q53" s="105">
        <f>ROUND(IF(L53&lt;7000,L53*$Q$11,$Q$10*$Q$11),0)</f>
        <v>0</v>
      </c>
    </row>
    <row r="54" spans="1:17" ht="22.2" customHeight="1">
      <c r="A54" s="559"/>
      <c r="B54" s="127"/>
      <c r="C54" s="106"/>
      <c r="D54" s="107"/>
      <c r="E54" s="108" t="s">
        <v>109</v>
      </c>
      <c r="F54" s="109"/>
      <c r="G54" s="109"/>
      <c r="H54" s="100">
        <f t="shared" ref="H54:H56" si="24">F54*G54</f>
        <v>0</v>
      </c>
      <c r="I54" s="110"/>
      <c r="J54" s="111"/>
      <c r="K54" s="103"/>
    </row>
    <row r="55" spans="1:17" ht="22.2" customHeight="1">
      <c r="A55" s="559"/>
      <c r="B55" s="127"/>
      <c r="C55" s="106"/>
      <c r="D55" s="97"/>
      <c r="E55" s="108" t="s">
        <v>110</v>
      </c>
      <c r="F55" s="109"/>
      <c r="G55" s="109"/>
      <c r="H55" s="100">
        <f t="shared" si="24"/>
        <v>0</v>
      </c>
      <c r="I55" s="110"/>
      <c r="J55" s="111"/>
      <c r="K55" s="103"/>
    </row>
    <row r="56" spans="1:17" ht="22.2" customHeight="1" thickBot="1">
      <c r="A56" s="559"/>
      <c r="B56" s="128"/>
      <c r="C56" s="112"/>
      <c r="D56" s="113"/>
      <c r="E56" s="114" t="s">
        <v>111</v>
      </c>
      <c r="F56" s="115"/>
      <c r="G56" s="115"/>
      <c r="H56" s="116">
        <f t="shared" si="24"/>
        <v>0</v>
      </c>
      <c r="I56" s="117"/>
      <c r="J56" s="118"/>
      <c r="K56" s="103"/>
    </row>
    <row r="57" spans="1:17" ht="22.2" customHeight="1">
      <c r="A57" s="559">
        <v>12</v>
      </c>
      <c r="B57" s="126"/>
      <c r="C57" s="96"/>
      <c r="D57" s="129"/>
      <c r="E57" s="119" t="s">
        <v>108</v>
      </c>
      <c r="F57" s="99"/>
      <c r="G57" s="99"/>
      <c r="H57" s="120">
        <f>F57*G57</f>
        <v>0</v>
      </c>
      <c r="I57" s="101"/>
      <c r="J57" s="102">
        <f t="shared" ref="J57" si="25">ROUND((H57+H58+H59+H60)*I57,0)</f>
        <v>0</v>
      </c>
      <c r="K57" s="103"/>
      <c r="L57" s="104">
        <f t="shared" si="3"/>
        <v>0</v>
      </c>
      <c r="M57" s="105">
        <f t="shared" si="4"/>
        <v>0</v>
      </c>
      <c r="N57" s="105">
        <f t="shared" si="8"/>
        <v>0</v>
      </c>
      <c r="O57" s="105"/>
      <c r="P57" s="105">
        <f t="shared" si="9"/>
        <v>0</v>
      </c>
      <c r="Q57" s="105">
        <f>ROUND(IF(L57&lt;7000,L57*$Q$11,$Q$10*$Q$11),0)</f>
        <v>0</v>
      </c>
    </row>
    <row r="58" spans="1:17" ht="22.2" customHeight="1">
      <c r="A58" s="559"/>
      <c r="B58" s="127"/>
      <c r="C58" s="106"/>
      <c r="D58" s="97"/>
      <c r="E58" s="108" t="s">
        <v>109</v>
      </c>
      <c r="F58" s="109"/>
      <c r="G58" s="109"/>
      <c r="H58" s="100">
        <f t="shared" ref="H58:H60" si="26">F58*G58</f>
        <v>0</v>
      </c>
      <c r="I58" s="110"/>
      <c r="J58" s="111"/>
      <c r="K58" s="103"/>
    </row>
    <row r="59" spans="1:17" ht="22.2" customHeight="1">
      <c r="A59" s="559"/>
      <c r="B59" s="127"/>
      <c r="C59" s="106"/>
      <c r="D59" s="97"/>
      <c r="E59" s="108" t="s">
        <v>110</v>
      </c>
      <c r="F59" s="109"/>
      <c r="G59" s="109"/>
      <c r="H59" s="100">
        <f t="shared" si="26"/>
        <v>0</v>
      </c>
      <c r="I59" s="110"/>
      <c r="J59" s="111"/>
      <c r="K59" s="103"/>
    </row>
    <row r="60" spans="1:17" ht="22.2" customHeight="1" thickBot="1">
      <c r="A60" s="559"/>
      <c r="B60" s="128"/>
      <c r="C60" s="112"/>
      <c r="D60" s="113"/>
      <c r="E60" s="114" t="s">
        <v>111</v>
      </c>
      <c r="F60" s="115"/>
      <c r="G60" s="115"/>
      <c r="H60" s="116">
        <f t="shared" si="26"/>
        <v>0</v>
      </c>
      <c r="I60" s="117"/>
      <c r="J60" s="118"/>
      <c r="K60" s="103"/>
    </row>
    <row r="61" spans="1:17" ht="22.2" customHeight="1">
      <c r="A61" s="559">
        <v>13</v>
      </c>
      <c r="B61" s="126"/>
      <c r="C61" s="96"/>
      <c r="D61" s="129"/>
      <c r="E61" s="98" t="s">
        <v>108</v>
      </c>
      <c r="F61" s="99"/>
      <c r="G61" s="99"/>
      <c r="H61" s="120">
        <f>F61*G61</f>
        <v>0</v>
      </c>
      <c r="I61" s="101"/>
      <c r="J61" s="102">
        <f t="shared" ref="J61" si="27">ROUND((H61+H62+H63+H64)*I61,0)</f>
        <v>0</v>
      </c>
      <c r="K61" s="103"/>
      <c r="L61" s="104">
        <f t="shared" si="3"/>
        <v>0</v>
      </c>
      <c r="M61" s="105">
        <f t="shared" si="4"/>
        <v>0</v>
      </c>
      <c r="N61" s="105">
        <f t="shared" si="8"/>
        <v>0</v>
      </c>
      <c r="O61" s="105"/>
      <c r="P61" s="105">
        <f t="shared" si="9"/>
        <v>0</v>
      </c>
      <c r="Q61" s="105">
        <f>ROUND(IF(L61&lt;7000,L61*$Q$11,$Q$10*$Q$11),0)</f>
        <v>0</v>
      </c>
    </row>
    <row r="62" spans="1:17" ht="22.2" customHeight="1">
      <c r="A62" s="559"/>
      <c r="B62" s="127"/>
      <c r="C62" s="106"/>
      <c r="D62" s="97"/>
      <c r="E62" s="108" t="s">
        <v>109</v>
      </c>
      <c r="F62" s="109"/>
      <c r="G62" s="109"/>
      <c r="H62" s="100">
        <f t="shared" ref="H62:H64" si="28">F62*G62</f>
        <v>0</v>
      </c>
      <c r="I62" s="110"/>
      <c r="J62" s="111"/>
      <c r="K62" s="103"/>
    </row>
    <row r="63" spans="1:17" ht="22.2" customHeight="1">
      <c r="A63" s="559"/>
      <c r="B63" s="127"/>
      <c r="C63" s="106"/>
      <c r="D63" s="97"/>
      <c r="E63" s="108" t="s">
        <v>110</v>
      </c>
      <c r="F63" s="109"/>
      <c r="G63" s="109"/>
      <c r="H63" s="100">
        <f t="shared" si="28"/>
        <v>0</v>
      </c>
      <c r="I63" s="110"/>
      <c r="J63" s="111"/>
      <c r="K63" s="103"/>
    </row>
    <row r="64" spans="1:17" ht="22.2" customHeight="1" thickBot="1">
      <c r="A64" s="559"/>
      <c r="B64" s="128"/>
      <c r="C64" s="112"/>
      <c r="D64" s="113"/>
      <c r="E64" s="114" t="s">
        <v>111</v>
      </c>
      <c r="F64" s="115"/>
      <c r="G64" s="115"/>
      <c r="H64" s="116">
        <f t="shared" si="28"/>
        <v>0</v>
      </c>
      <c r="I64" s="117"/>
      <c r="J64" s="118"/>
      <c r="K64" s="103"/>
    </row>
    <row r="65" spans="1:17" ht="22.2" customHeight="1">
      <c r="A65" s="559">
        <v>14</v>
      </c>
      <c r="B65" s="126"/>
      <c r="C65" s="96"/>
      <c r="D65" s="129"/>
      <c r="E65" s="119" t="s">
        <v>108</v>
      </c>
      <c r="F65" s="99"/>
      <c r="G65" s="99"/>
      <c r="H65" s="120">
        <f>F65*G65</f>
        <v>0</v>
      </c>
      <c r="I65" s="101"/>
      <c r="J65" s="102">
        <f t="shared" ref="J65" si="29">ROUND((H65+H66+H67+H68)*I65,0)</f>
        <v>0</v>
      </c>
      <c r="K65" s="103"/>
      <c r="L65" s="104">
        <f t="shared" si="3"/>
        <v>0</v>
      </c>
      <c r="M65" s="105">
        <f t="shared" si="4"/>
        <v>0</v>
      </c>
      <c r="N65" s="105">
        <f t="shared" si="8"/>
        <v>0</v>
      </c>
      <c r="O65" s="105"/>
      <c r="P65" s="105">
        <f t="shared" si="9"/>
        <v>0</v>
      </c>
      <c r="Q65" s="105">
        <f>ROUND(IF(L65&lt;7000,L65*$Q$11,$Q$10*$Q$11),0)</f>
        <v>0</v>
      </c>
    </row>
    <row r="66" spans="1:17" ht="22.2" customHeight="1">
      <c r="A66" s="559"/>
      <c r="B66" s="127"/>
      <c r="C66" s="106"/>
      <c r="D66" s="97"/>
      <c r="E66" s="108" t="s">
        <v>109</v>
      </c>
      <c r="F66" s="109"/>
      <c r="G66" s="109"/>
      <c r="H66" s="100">
        <f t="shared" ref="H66:H68" si="30">F66*G66</f>
        <v>0</v>
      </c>
      <c r="I66" s="110"/>
      <c r="J66" s="111"/>
      <c r="K66" s="103"/>
    </row>
    <row r="67" spans="1:17" ht="22.2" customHeight="1">
      <c r="A67" s="559"/>
      <c r="B67" s="127"/>
      <c r="C67" s="106"/>
      <c r="D67" s="97"/>
      <c r="E67" s="108" t="s">
        <v>110</v>
      </c>
      <c r="F67" s="109"/>
      <c r="G67" s="109"/>
      <c r="H67" s="100">
        <f t="shared" si="30"/>
        <v>0</v>
      </c>
      <c r="I67" s="110"/>
      <c r="J67" s="111"/>
      <c r="K67" s="103"/>
    </row>
    <row r="68" spans="1:17" ht="22.2" customHeight="1" thickBot="1">
      <c r="A68" s="559"/>
      <c r="B68" s="128"/>
      <c r="C68" s="112"/>
      <c r="D68" s="113"/>
      <c r="E68" s="114" t="s">
        <v>111</v>
      </c>
      <c r="F68" s="115"/>
      <c r="G68" s="115"/>
      <c r="H68" s="116">
        <f t="shared" si="30"/>
        <v>0</v>
      </c>
      <c r="I68" s="117"/>
      <c r="J68" s="118"/>
      <c r="K68" s="103"/>
    </row>
    <row r="69" spans="1:17" ht="22.2" customHeight="1">
      <c r="A69" s="559">
        <v>15</v>
      </c>
      <c r="B69" s="126"/>
      <c r="C69" s="96"/>
      <c r="D69" s="129"/>
      <c r="E69" s="98" t="s">
        <v>108</v>
      </c>
      <c r="F69" s="99"/>
      <c r="G69" s="99"/>
      <c r="H69" s="100">
        <f>F69*G69</f>
        <v>0</v>
      </c>
      <c r="I69" s="101"/>
      <c r="J69" s="102">
        <f t="shared" ref="J69" si="31">ROUND((H69+H70+H71+H72)*I69,0)</f>
        <v>0</v>
      </c>
      <c r="K69" s="103"/>
      <c r="L69" s="104">
        <f t="shared" si="3"/>
        <v>0</v>
      </c>
      <c r="M69" s="105">
        <f t="shared" si="4"/>
        <v>0</v>
      </c>
      <c r="N69" s="105">
        <f t="shared" si="8"/>
        <v>0</v>
      </c>
      <c r="O69" s="105"/>
      <c r="P69" s="105">
        <f t="shared" si="9"/>
        <v>0</v>
      </c>
      <c r="Q69" s="105">
        <f>ROUND(IF(L69&lt;7000,L69*$Q$11,$Q$10*$Q$11),0)</f>
        <v>0</v>
      </c>
    </row>
    <row r="70" spans="1:17" ht="22.2" customHeight="1">
      <c r="A70" s="559"/>
      <c r="B70" s="127"/>
      <c r="C70" s="106"/>
      <c r="D70" s="97"/>
      <c r="E70" s="108" t="s">
        <v>109</v>
      </c>
      <c r="F70" s="109"/>
      <c r="G70" s="109"/>
      <c r="H70" s="100">
        <f t="shared" ref="H70:H72" si="32">F70*G70</f>
        <v>0</v>
      </c>
      <c r="I70" s="110"/>
      <c r="J70" s="111"/>
      <c r="K70" s="103"/>
    </row>
    <row r="71" spans="1:17" ht="22.2" customHeight="1">
      <c r="A71" s="559"/>
      <c r="B71" s="127"/>
      <c r="C71" s="106"/>
      <c r="D71" s="97"/>
      <c r="E71" s="108" t="s">
        <v>110</v>
      </c>
      <c r="F71" s="109"/>
      <c r="G71" s="109"/>
      <c r="H71" s="100">
        <f t="shared" si="32"/>
        <v>0</v>
      </c>
      <c r="I71" s="110"/>
      <c r="J71" s="111"/>
      <c r="K71" s="103"/>
    </row>
    <row r="72" spans="1:17" ht="22.2" customHeight="1" thickBot="1">
      <c r="A72" s="559"/>
      <c r="B72" s="128"/>
      <c r="C72" s="112"/>
      <c r="D72" s="113"/>
      <c r="E72" s="114" t="s">
        <v>111</v>
      </c>
      <c r="F72" s="115"/>
      <c r="G72" s="115"/>
      <c r="H72" s="116">
        <f t="shared" si="32"/>
        <v>0</v>
      </c>
      <c r="I72" s="117"/>
      <c r="J72" s="118"/>
      <c r="K72" s="103"/>
    </row>
    <row r="73" spans="1:17" ht="22.2" customHeight="1">
      <c r="A73" s="559">
        <v>16</v>
      </c>
      <c r="B73" s="126">
        <v>1</v>
      </c>
      <c r="C73" s="96"/>
      <c r="D73" s="129"/>
      <c r="E73" s="98" t="s">
        <v>108</v>
      </c>
      <c r="F73" s="99"/>
      <c r="G73" s="99"/>
      <c r="H73" s="100">
        <f>F73*G73</f>
        <v>0</v>
      </c>
      <c r="I73" s="101"/>
      <c r="J73" s="102">
        <f t="shared" ref="J73" si="33">ROUND((H73+H74+H75+H76)*I73,0)</f>
        <v>0</v>
      </c>
      <c r="K73" s="103"/>
      <c r="L73" s="104">
        <f t="shared" si="3"/>
        <v>0</v>
      </c>
      <c r="M73" s="105">
        <f t="shared" si="4"/>
        <v>0</v>
      </c>
      <c r="N73" s="105">
        <f t="shared" si="8"/>
        <v>0</v>
      </c>
      <c r="O73" s="105"/>
      <c r="P73" s="105">
        <f t="shared" si="9"/>
        <v>0</v>
      </c>
      <c r="Q73" s="105">
        <f>ROUND(IF(L73&lt;7000,L73*$Q$11,$Q$10*$Q$11),0)</f>
        <v>0</v>
      </c>
    </row>
    <row r="74" spans="1:17" ht="22.2" customHeight="1">
      <c r="A74" s="559"/>
      <c r="B74" s="127"/>
      <c r="C74" s="106"/>
      <c r="D74" s="97"/>
      <c r="E74" s="108" t="s">
        <v>109</v>
      </c>
      <c r="F74" s="109"/>
      <c r="G74" s="109"/>
      <c r="H74" s="100">
        <f t="shared" ref="H74:H76" si="34">F74*G74</f>
        <v>0</v>
      </c>
      <c r="I74" s="110"/>
      <c r="J74" s="111"/>
      <c r="K74" s="103"/>
    </row>
    <row r="75" spans="1:17" ht="22.2" customHeight="1">
      <c r="A75" s="559"/>
      <c r="B75" s="127"/>
      <c r="C75" s="106"/>
      <c r="D75" s="97"/>
      <c r="E75" s="108" t="s">
        <v>110</v>
      </c>
      <c r="F75" s="109"/>
      <c r="G75" s="109"/>
      <c r="H75" s="100">
        <f t="shared" si="34"/>
        <v>0</v>
      </c>
      <c r="I75" s="110"/>
      <c r="J75" s="111"/>
      <c r="K75" s="103"/>
    </row>
    <row r="76" spans="1:17" ht="22.2" customHeight="1" thickBot="1">
      <c r="A76" s="559"/>
      <c r="B76" s="128"/>
      <c r="C76" s="112"/>
      <c r="D76" s="113"/>
      <c r="E76" s="114" t="s">
        <v>111</v>
      </c>
      <c r="F76" s="115"/>
      <c r="G76" s="115"/>
      <c r="H76" s="116">
        <f t="shared" si="34"/>
        <v>0</v>
      </c>
      <c r="I76" s="117"/>
      <c r="J76" s="118"/>
      <c r="K76" s="103"/>
    </row>
    <row r="77" spans="1:17" ht="22.2" customHeight="1">
      <c r="A77" s="559">
        <v>17</v>
      </c>
      <c r="B77" s="126">
        <v>1</v>
      </c>
      <c r="C77" s="96"/>
      <c r="D77" s="129"/>
      <c r="E77" s="98" t="s">
        <v>108</v>
      </c>
      <c r="F77" s="99"/>
      <c r="G77" s="99"/>
      <c r="H77" s="100">
        <f>F77*G77</f>
        <v>0</v>
      </c>
      <c r="I77" s="101"/>
      <c r="J77" s="102">
        <f t="shared" ref="J77" si="35">ROUND((H77+H78+H79+H80)*I77,0)</f>
        <v>0</v>
      </c>
      <c r="K77" s="103"/>
      <c r="L77" s="104">
        <f t="shared" si="3"/>
        <v>0</v>
      </c>
      <c r="M77" s="105">
        <f t="shared" si="4"/>
        <v>0</v>
      </c>
      <c r="N77" s="105">
        <f t="shared" si="8"/>
        <v>0</v>
      </c>
      <c r="O77" s="105"/>
      <c r="P77" s="105">
        <f t="shared" si="9"/>
        <v>0</v>
      </c>
      <c r="Q77" s="105">
        <f>ROUND(IF(L77&lt;7000,L77*$Q$11,$Q$10*$Q$11),0)</f>
        <v>0</v>
      </c>
    </row>
    <row r="78" spans="1:17" ht="22.2" customHeight="1">
      <c r="A78" s="559"/>
      <c r="B78" s="127"/>
      <c r="C78" s="106"/>
      <c r="D78" s="97"/>
      <c r="E78" s="108" t="s">
        <v>109</v>
      </c>
      <c r="F78" s="109"/>
      <c r="G78" s="109"/>
      <c r="H78" s="100">
        <f t="shared" ref="H78:H80" si="36">F78*G78</f>
        <v>0</v>
      </c>
      <c r="I78" s="110"/>
      <c r="J78" s="111"/>
      <c r="K78" s="103"/>
    </row>
    <row r="79" spans="1:17" ht="22.2" customHeight="1">
      <c r="A79" s="559"/>
      <c r="B79" s="127"/>
      <c r="C79" s="106"/>
      <c r="D79" s="97"/>
      <c r="E79" s="108" t="s">
        <v>110</v>
      </c>
      <c r="F79" s="109"/>
      <c r="G79" s="109"/>
      <c r="H79" s="100">
        <f t="shared" si="36"/>
        <v>0</v>
      </c>
      <c r="I79" s="110"/>
      <c r="J79" s="111"/>
      <c r="K79" s="103"/>
    </row>
    <row r="80" spans="1:17" ht="22.2" customHeight="1" thickBot="1">
      <c r="A80" s="559"/>
      <c r="B80" s="128"/>
      <c r="C80" s="112"/>
      <c r="D80" s="113"/>
      <c r="E80" s="114" t="s">
        <v>111</v>
      </c>
      <c r="F80" s="115"/>
      <c r="G80" s="115"/>
      <c r="H80" s="116">
        <f t="shared" si="36"/>
        <v>0</v>
      </c>
      <c r="I80" s="117"/>
      <c r="J80" s="118"/>
      <c r="K80" s="103"/>
    </row>
    <row r="81" spans="1:17" ht="22.2" customHeight="1">
      <c r="A81" s="559">
        <v>18</v>
      </c>
      <c r="B81" s="126">
        <v>1</v>
      </c>
      <c r="C81" s="96"/>
      <c r="D81" s="129"/>
      <c r="E81" s="98" t="s">
        <v>108</v>
      </c>
      <c r="F81" s="99"/>
      <c r="G81" s="99"/>
      <c r="H81" s="100">
        <f>F81*G81</f>
        <v>0</v>
      </c>
      <c r="I81" s="101"/>
      <c r="J81" s="102">
        <f t="shared" ref="J81" si="37">ROUND((H81+H82+H83+H84)*I81,0)</f>
        <v>0</v>
      </c>
      <c r="K81" s="103"/>
      <c r="L81" s="104">
        <f t="shared" si="3"/>
        <v>0</v>
      </c>
      <c r="M81" s="105">
        <f t="shared" si="4"/>
        <v>0</v>
      </c>
      <c r="N81" s="105">
        <f t="shared" si="8"/>
        <v>0</v>
      </c>
      <c r="O81" s="105"/>
      <c r="P81" s="105">
        <f t="shared" si="9"/>
        <v>0</v>
      </c>
      <c r="Q81" s="105">
        <f>ROUND(IF(L81&lt;7000,L81*$Q$11,$Q$10*$Q$11),0)</f>
        <v>0</v>
      </c>
    </row>
    <row r="82" spans="1:17" ht="22.2" customHeight="1">
      <c r="A82" s="559"/>
      <c r="B82" s="127"/>
      <c r="C82" s="106"/>
      <c r="D82" s="97"/>
      <c r="E82" s="108" t="s">
        <v>109</v>
      </c>
      <c r="F82" s="109"/>
      <c r="G82" s="109"/>
      <c r="H82" s="100">
        <f t="shared" ref="H82:H84" si="38">F82*G82</f>
        <v>0</v>
      </c>
      <c r="I82" s="110"/>
      <c r="J82" s="111"/>
      <c r="K82" s="103"/>
    </row>
    <row r="83" spans="1:17" ht="22.2" customHeight="1">
      <c r="A83" s="559"/>
      <c r="B83" s="127"/>
      <c r="C83" s="106"/>
      <c r="D83" s="97"/>
      <c r="E83" s="108" t="s">
        <v>110</v>
      </c>
      <c r="F83" s="109"/>
      <c r="G83" s="109"/>
      <c r="H83" s="124">
        <f t="shared" si="38"/>
        <v>0</v>
      </c>
      <c r="I83" s="110"/>
      <c r="J83" s="111"/>
      <c r="K83" s="103"/>
    </row>
    <row r="84" spans="1:17" ht="22.2" customHeight="1" thickBot="1">
      <c r="A84" s="559"/>
      <c r="B84" s="128"/>
      <c r="C84" s="112"/>
      <c r="D84" s="113"/>
      <c r="E84" s="114" t="s">
        <v>111</v>
      </c>
      <c r="F84" s="115"/>
      <c r="G84" s="115"/>
      <c r="H84" s="125">
        <f t="shared" si="38"/>
        <v>0</v>
      </c>
      <c r="I84" s="117"/>
      <c r="J84" s="118"/>
      <c r="K84" s="103"/>
    </row>
    <row r="85" spans="1:17" ht="22.2" customHeight="1">
      <c r="A85" s="559">
        <v>19</v>
      </c>
      <c r="B85" s="126">
        <v>1</v>
      </c>
      <c r="C85" s="96"/>
      <c r="D85" s="129"/>
      <c r="E85" s="98" t="s">
        <v>108</v>
      </c>
      <c r="F85" s="99"/>
      <c r="G85" s="99"/>
      <c r="H85" s="100">
        <f>F85*G85</f>
        <v>0</v>
      </c>
      <c r="I85" s="101"/>
      <c r="J85" s="102">
        <f t="shared" ref="J85" si="39">ROUND((H85+H86+H87+H88)*I85,0)</f>
        <v>0</v>
      </c>
      <c r="K85" s="103"/>
      <c r="L85" s="104">
        <f t="shared" ref="L85:L145" si="40">+J85</f>
        <v>0</v>
      </c>
      <c r="M85" s="105">
        <f t="shared" ref="M85:M145" si="41">ROUND($M$11*L85,0)</f>
        <v>0</v>
      </c>
      <c r="N85" s="105">
        <f t="shared" ref="N85:N145" si="42">ROUND($N$11*L85,0)</f>
        <v>0</v>
      </c>
      <c r="O85" s="105"/>
      <c r="P85" s="105">
        <f t="shared" ref="P85:P145" si="43">ROUND($P$11*L85,0)</f>
        <v>0</v>
      </c>
      <c r="Q85" s="105">
        <f>ROUND(IF(L85&lt;7000,L85*$Q$11,$Q$10*$Q$11),0)</f>
        <v>0</v>
      </c>
    </row>
    <row r="86" spans="1:17" ht="22.2" customHeight="1">
      <c r="A86" s="559"/>
      <c r="B86" s="127"/>
      <c r="C86" s="106"/>
      <c r="D86" s="97"/>
      <c r="E86" s="108" t="s">
        <v>109</v>
      </c>
      <c r="F86" s="109"/>
      <c r="G86" s="109"/>
      <c r="H86" s="100">
        <f t="shared" ref="H86:H88" si="44">F86*G86</f>
        <v>0</v>
      </c>
      <c r="I86" s="110"/>
      <c r="J86" s="111"/>
      <c r="K86" s="103"/>
    </row>
    <row r="87" spans="1:17" ht="22.2" customHeight="1">
      <c r="A87" s="559"/>
      <c r="B87" s="127"/>
      <c r="C87" s="106"/>
      <c r="D87" s="97"/>
      <c r="E87" s="108" t="s">
        <v>110</v>
      </c>
      <c r="F87" s="109"/>
      <c r="G87" s="109"/>
      <c r="H87" s="100">
        <f t="shared" si="44"/>
        <v>0</v>
      </c>
      <c r="I87" s="110"/>
      <c r="J87" s="111"/>
      <c r="K87" s="103"/>
    </row>
    <row r="88" spans="1:17" ht="22.2" customHeight="1" thickBot="1">
      <c r="A88" s="559"/>
      <c r="B88" s="128"/>
      <c r="C88" s="112"/>
      <c r="D88" s="113"/>
      <c r="E88" s="108" t="s">
        <v>111</v>
      </c>
      <c r="F88" s="115"/>
      <c r="G88" s="115"/>
      <c r="H88" s="100">
        <f t="shared" si="44"/>
        <v>0</v>
      </c>
      <c r="I88" s="117"/>
      <c r="J88" s="118"/>
      <c r="K88" s="103"/>
    </row>
    <row r="89" spans="1:17" ht="22.2" customHeight="1">
      <c r="A89" s="559">
        <v>20</v>
      </c>
      <c r="B89" s="126">
        <v>1</v>
      </c>
      <c r="C89" s="96"/>
      <c r="D89" s="129"/>
      <c r="E89" s="119" t="s">
        <v>108</v>
      </c>
      <c r="F89" s="99"/>
      <c r="G89" s="99"/>
      <c r="H89" s="120">
        <f>F89*G89</f>
        <v>0</v>
      </c>
      <c r="I89" s="101"/>
      <c r="J89" s="102">
        <f t="shared" ref="J89" si="45">ROUND((H89+H90+H91+H92)*I89,0)</f>
        <v>0</v>
      </c>
      <c r="K89" s="103"/>
      <c r="L89" s="104">
        <f t="shared" si="40"/>
        <v>0</v>
      </c>
      <c r="M89" s="105">
        <f t="shared" si="41"/>
        <v>0</v>
      </c>
      <c r="N89" s="105">
        <f t="shared" si="42"/>
        <v>0</v>
      </c>
      <c r="O89" s="105"/>
      <c r="P89" s="105">
        <f t="shared" si="43"/>
        <v>0</v>
      </c>
      <c r="Q89" s="105">
        <f>ROUND(IF(L89&lt;7000,L89*$Q$11,$Q$10*$Q$11),0)</f>
        <v>0</v>
      </c>
    </row>
    <row r="90" spans="1:17" ht="22.2" customHeight="1">
      <c r="A90" s="559"/>
      <c r="B90" s="127"/>
      <c r="C90" s="106"/>
      <c r="D90" s="97"/>
      <c r="E90" s="108" t="s">
        <v>109</v>
      </c>
      <c r="F90" s="109"/>
      <c r="G90" s="109"/>
      <c r="H90" s="100">
        <f t="shared" ref="H90:H92" si="46">F90*G90</f>
        <v>0</v>
      </c>
      <c r="I90" s="110"/>
      <c r="J90" s="111"/>
      <c r="K90" s="103"/>
    </row>
    <row r="91" spans="1:17" ht="22.2" customHeight="1">
      <c r="A91" s="559"/>
      <c r="B91" s="127"/>
      <c r="C91" s="106"/>
      <c r="D91" s="97"/>
      <c r="E91" s="108" t="s">
        <v>110</v>
      </c>
      <c r="F91" s="109"/>
      <c r="G91" s="109"/>
      <c r="H91" s="100">
        <f t="shared" si="46"/>
        <v>0</v>
      </c>
      <c r="I91" s="110"/>
      <c r="J91" s="111"/>
      <c r="K91" s="103"/>
    </row>
    <row r="92" spans="1:17" ht="22.2" customHeight="1" thickBot="1">
      <c r="A92" s="559"/>
      <c r="B92" s="128"/>
      <c r="C92" s="112"/>
      <c r="D92" s="113"/>
      <c r="E92" s="114" t="s">
        <v>111</v>
      </c>
      <c r="F92" s="115"/>
      <c r="G92" s="115"/>
      <c r="H92" s="116">
        <f t="shared" si="46"/>
        <v>0</v>
      </c>
      <c r="I92" s="117"/>
      <c r="J92" s="118"/>
      <c r="K92" s="103"/>
    </row>
    <row r="93" spans="1:17" ht="22.2" customHeight="1">
      <c r="A93" s="559">
        <v>21</v>
      </c>
      <c r="B93" s="126">
        <v>1</v>
      </c>
      <c r="C93" s="96"/>
      <c r="D93" s="129"/>
      <c r="E93" s="119" t="s">
        <v>108</v>
      </c>
      <c r="F93" s="99"/>
      <c r="G93" s="99"/>
      <c r="H93" s="120">
        <f>F93*G93</f>
        <v>0</v>
      </c>
      <c r="I93" s="101"/>
      <c r="J93" s="102">
        <f t="shared" ref="J93" si="47">ROUND((H93+H94+H95+H96)*I93,0)</f>
        <v>0</v>
      </c>
      <c r="K93" s="103"/>
      <c r="L93" s="104">
        <f t="shared" si="40"/>
        <v>0</v>
      </c>
      <c r="M93" s="105">
        <f t="shared" si="41"/>
        <v>0</v>
      </c>
      <c r="N93" s="105">
        <f t="shared" si="42"/>
        <v>0</v>
      </c>
      <c r="O93" s="105"/>
      <c r="P93" s="105">
        <f t="shared" si="43"/>
        <v>0</v>
      </c>
      <c r="Q93" s="105">
        <f>ROUND(IF(L93&lt;7000,L93*$Q$11,$Q$10*$Q$11),0)</f>
        <v>0</v>
      </c>
    </row>
    <row r="94" spans="1:17" ht="22.2" customHeight="1">
      <c r="A94" s="559"/>
      <c r="B94" s="127"/>
      <c r="C94" s="106"/>
      <c r="D94" s="97"/>
      <c r="E94" s="108" t="s">
        <v>109</v>
      </c>
      <c r="F94" s="109"/>
      <c r="G94" s="109"/>
      <c r="H94" s="100">
        <f t="shared" ref="H94:H96" si="48">F94*G94</f>
        <v>0</v>
      </c>
      <c r="I94" s="110"/>
      <c r="J94" s="111"/>
      <c r="K94" s="103"/>
    </row>
    <row r="95" spans="1:17" ht="22.2" customHeight="1">
      <c r="A95" s="559"/>
      <c r="B95" s="127"/>
      <c r="C95" s="106"/>
      <c r="D95" s="97"/>
      <c r="E95" s="108" t="s">
        <v>110</v>
      </c>
      <c r="F95" s="109"/>
      <c r="G95" s="109"/>
      <c r="H95" s="100">
        <f t="shared" si="48"/>
        <v>0</v>
      </c>
      <c r="I95" s="110"/>
      <c r="J95" s="111"/>
      <c r="K95" s="103"/>
    </row>
    <row r="96" spans="1:17" ht="22.2" customHeight="1" thickBot="1">
      <c r="A96" s="559"/>
      <c r="B96" s="128"/>
      <c r="C96" s="112"/>
      <c r="D96" s="113"/>
      <c r="E96" s="114" t="s">
        <v>111</v>
      </c>
      <c r="F96" s="115"/>
      <c r="G96" s="115"/>
      <c r="H96" s="116">
        <f t="shared" si="48"/>
        <v>0</v>
      </c>
      <c r="I96" s="117"/>
      <c r="J96" s="118"/>
      <c r="K96" s="103"/>
    </row>
    <row r="97" spans="1:17" ht="22.2" customHeight="1">
      <c r="A97" s="559">
        <v>22</v>
      </c>
      <c r="B97" s="126">
        <v>1</v>
      </c>
      <c r="C97" s="96"/>
      <c r="D97" s="129"/>
      <c r="E97" s="119" t="s">
        <v>108</v>
      </c>
      <c r="F97" s="99"/>
      <c r="G97" s="99"/>
      <c r="H97" s="120">
        <f>F97*G97</f>
        <v>0</v>
      </c>
      <c r="I97" s="101"/>
      <c r="J97" s="102">
        <f t="shared" ref="J97" si="49">ROUND((H97+H98+H99+H100)*I97,0)</f>
        <v>0</v>
      </c>
      <c r="K97" s="103"/>
      <c r="L97" s="104">
        <f t="shared" si="40"/>
        <v>0</v>
      </c>
      <c r="M97" s="105">
        <f t="shared" si="41"/>
        <v>0</v>
      </c>
      <c r="N97" s="105">
        <f t="shared" si="42"/>
        <v>0</v>
      </c>
      <c r="O97" s="105"/>
      <c r="P97" s="105">
        <f t="shared" si="43"/>
        <v>0</v>
      </c>
      <c r="Q97" s="105">
        <f>ROUND(IF(L97&lt;7000,L97*$Q$11,$Q$10*$Q$11),0)</f>
        <v>0</v>
      </c>
    </row>
    <row r="98" spans="1:17" ht="22.2" customHeight="1">
      <c r="A98" s="559"/>
      <c r="B98" s="127"/>
      <c r="C98" s="106"/>
      <c r="D98" s="97"/>
      <c r="E98" s="108" t="s">
        <v>109</v>
      </c>
      <c r="F98" s="109"/>
      <c r="G98" s="109"/>
      <c r="H98" s="100">
        <f t="shared" ref="H98:H100" si="50">F98*G98</f>
        <v>0</v>
      </c>
      <c r="I98" s="110"/>
      <c r="J98" s="111"/>
      <c r="K98" s="103"/>
    </row>
    <row r="99" spans="1:17" ht="22.2" customHeight="1">
      <c r="A99" s="559"/>
      <c r="B99" s="127"/>
      <c r="C99" s="106"/>
      <c r="D99" s="97"/>
      <c r="E99" s="108" t="s">
        <v>110</v>
      </c>
      <c r="F99" s="109"/>
      <c r="G99" s="109"/>
      <c r="H99" s="100">
        <f t="shared" si="50"/>
        <v>0</v>
      </c>
      <c r="I99" s="110"/>
      <c r="J99" s="111"/>
      <c r="K99" s="103"/>
    </row>
    <row r="100" spans="1:17" ht="22.2" customHeight="1" thickBot="1">
      <c r="A100" s="559"/>
      <c r="B100" s="128"/>
      <c r="C100" s="112"/>
      <c r="D100" s="113"/>
      <c r="E100" s="114" t="s">
        <v>111</v>
      </c>
      <c r="F100" s="115"/>
      <c r="G100" s="115"/>
      <c r="H100" s="116">
        <f t="shared" si="50"/>
        <v>0</v>
      </c>
      <c r="I100" s="117"/>
      <c r="J100" s="118"/>
      <c r="K100" s="103"/>
    </row>
    <row r="101" spans="1:17" ht="22.2" customHeight="1">
      <c r="A101" s="559">
        <v>23</v>
      </c>
      <c r="B101" s="126">
        <v>1</v>
      </c>
      <c r="C101" s="96"/>
      <c r="D101" s="129"/>
      <c r="E101" s="119" t="s">
        <v>108</v>
      </c>
      <c r="F101" s="99"/>
      <c r="G101" s="99"/>
      <c r="H101" s="120">
        <f>F101*G101</f>
        <v>0</v>
      </c>
      <c r="I101" s="101"/>
      <c r="J101" s="102">
        <f t="shared" ref="J101" si="51">ROUND((H101+H102+H103+H104)*I101,0)</f>
        <v>0</v>
      </c>
      <c r="K101" s="103"/>
      <c r="L101" s="104">
        <f t="shared" si="40"/>
        <v>0</v>
      </c>
      <c r="M101" s="105">
        <f t="shared" si="41"/>
        <v>0</v>
      </c>
      <c r="N101" s="105">
        <f t="shared" si="42"/>
        <v>0</v>
      </c>
      <c r="O101" s="105"/>
      <c r="P101" s="105">
        <f t="shared" si="43"/>
        <v>0</v>
      </c>
      <c r="Q101" s="105">
        <f>ROUND(IF(L101&lt;7000,L101*$Q$11,$Q$10*$Q$11),0)</f>
        <v>0</v>
      </c>
    </row>
    <row r="102" spans="1:17" ht="22.2" customHeight="1">
      <c r="A102" s="559"/>
      <c r="B102" s="127"/>
      <c r="C102" s="106"/>
      <c r="D102" s="97"/>
      <c r="E102" s="108" t="s">
        <v>109</v>
      </c>
      <c r="F102" s="109"/>
      <c r="G102" s="109"/>
      <c r="H102" s="100">
        <f t="shared" ref="H102:H104" si="52">F102*G102</f>
        <v>0</v>
      </c>
      <c r="I102" s="110"/>
      <c r="J102" s="111"/>
      <c r="K102" s="103"/>
    </row>
    <row r="103" spans="1:17" ht="22.2" customHeight="1">
      <c r="A103" s="559"/>
      <c r="B103" s="127"/>
      <c r="C103" s="106"/>
      <c r="D103" s="97"/>
      <c r="E103" s="108" t="s">
        <v>110</v>
      </c>
      <c r="F103" s="109"/>
      <c r="G103" s="109"/>
      <c r="H103" s="100">
        <f t="shared" si="52"/>
        <v>0</v>
      </c>
      <c r="I103" s="110"/>
      <c r="J103" s="111"/>
      <c r="K103" s="103"/>
    </row>
    <row r="104" spans="1:17" ht="22.2" customHeight="1" thickBot="1">
      <c r="A104" s="559"/>
      <c r="B104" s="128"/>
      <c r="C104" s="112"/>
      <c r="D104" s="113"/>
      <c r="E104" s="114" t="s">
        <v>111</v>
      </c>
      <c r="F104" s="115"/>
      <c r="G104" s="115"/>
      <c r="H104" s="116">
        <f t="shared" si="52"/>
        <v>0</v>
      </c>
      <c r="I104" s="117"/>
      <c r="J104" s="118"/>
      <c r="K104" s="103"/>
    </row>
    <row r="105" spans="1:17" ht="22.2" customHeight="1">
      <c r="A105" s="559">
        <v>24</v>
      </c>
      <c r="B105" s="126">
        <v>1</v>
      </c>
      <c r="C105" s="96"/>
      <c r="D105" s="129"/>
      <c r="E105" s="119" t="s">
        <v>108</v>
      </c>
      <c r="F105" s="99"/>
      <c r="G105" s="99"/>
      <c r="H105" s="120">
        <f>F105*G105</f>
        <v>0</v>
      </c>
      <c r="I105" s="101"/>
      <c r="J105" s="102">
        <f t="shared" ref="J105" si="53">ROUND((H105+H106+H107+H108)*I105,0)</f>
        <v>0</v>
      </c>
      <c r="K105" s="103"/>
      <c r="L105" s="104">
        <f t="shared" si="40"/>
        <v>0</v>
      </c>
      <c r="M105" s="105">
        <f t="shared" si="41"/>
        <v>0</v>
      </c>
      <c r="N105" s="105">
        <f t="shared" si="42"/>
        <v>0</v>
      </c>
      <c r="O105" s="105"/>
      <c r="P105" s="105">
        <f t="shared" si="43"/>
        <v>0</v>
      </c>
      <c r="Q105" s="105">
        <f>ROUND(IF(L105&lt;7000,L105*$Q$11,$Q$10*$Q$11),0)</f>
        <v>0</v>
      </c>
    </row>
    <row r="106" spans="1:17" ht="22.2" customHeight="1">
      <c r="A106" s="559"/>
      <c r="B106" s="127"/>
      <c r="C106" s="106"/>
      <c r="D106" s="97"/>
      <c r="E106" s="108" t="s">
        <v>109</v>
      </c>
      <c r="F106" s="109"/>
      <c r="G106" s="109"/>
      <c r="H106" s="100">
        <f t="shared" ref="H106:H108" si="54">F106*G106</f>
        <v>0</v>
      </c>
      <c r="I106" s="110"/>
      <c r="J106" s="111"/>
      <c r="K106" s="103"/>
    </row>
    <row r="107" spans="1:17" ht="22.2" customHeight="1">
      <c r="A107" s="559"/>
      <c r="B107" s="127"/>
      <c r="C107" s="106"/>
      <c r="D107" s="97"/>
      <c r="E107" s="108" t="s">
        <v>110</v>
      </c>
      <c r="F107" s="109"/>
      <c r="G107" s="109"/>
      <c r="H107" s="100">
        <f t="shared" si="54"/>
        <v>0</v>
      </c>
      <c r="I107" s="110"/>
      <c r="J107" s="111"/>
      <c r="K107" s="103"/>
    </row>
    <row r="108" spans="1:17" ht="22.2" customHeight="1" thickBot="1">
      <c r="A108" s="559"/>
      <c r="B108" s="128"/>
      <c r="C108" s="112"/>
      <c r="D108" s="113"/>
      <c r="E108" s="114" t="s">
        <v>111</v>
      </c>
      <c r="F108" s="115"/>
      <c r="G108" s="115"/>
      <c r="H108" s="116">
        <f t="shared" si="54"/>
        <v>0</v>
      </c>
      <c r="I108" s="117"/>
      <c r="J108" s="118"/>
      <c r="K108" s="103"/>
    </row>
    <row r="109" spans="1:17" ht="22.2" customHeight="1">
      <c r="A109" s="559">
        <v>25</v>
      </c>
      <c r="B109" s="126">
        <v>1</v>
      </c>
      <c r="C109" s="96"/>
      <c r="D109" s="129"/>
      <c r="E109" s="98" t="s">
        <v>108</v>
      </c>
      <c r="F109" s="99"/>
      <c r="G109" s="99"/>
      <c r="H109" s="100">
        <f>F109*G109</f>
        <v>0</v>
      </c>
      <c r="I109" s="101"/>
      <c r="J109" s="102">
        <f t="shared" ref="J109" si="55">ROUND((H109+H110+H111+H112)*I109,0)</f>
        <v>0</v>
      </c>
      <c r="K109" s="103"/>
      <c r="L109" s="104">
        <f t="shared" si="40"/>
        <v>0</v>
      </c>
      <c r="M109" s="105">
        <f t="shared" si="41"/>
        <v>0</v>
      </c>
      <c r="N109" s="105">
        <f t="shared" si="42"/>
        <v>0</v>
      </c>
      <c r="O109" s="105"/>
      <c r="P109" s="105">
        <f t="shared" si="43"/>
        <v>0</v>
      </c>
      <c r="Q109" s="105">
        <f>ROUND(IF(L109&lt;7000,L109*$Q$11,$Q$10*$Q$11),0)</f>
        <v>0</v>
      </c>
    </row>
    <row r="110" spans="1:17" ht="22.2" customHeight="1">
      <c r="A110" s="559"/>
      <c r="B110" s="127"/>
      <c r="C110" s="106"/>
      <c r="D110" s="97"/>
      <c r="E110" s="108" t="s">
        <v>109</v>
      </c>
      <c r="F110" s="109"/>
      <c r="G110" s="109"/>
      <c r="H110" s="100">
        <f t="shared" ref="H110:H112" si="56">F110*G110</f>
        <v>0</v>
      </c>
      <c r="I110" s="110"/>
      <c r="J110" s="111"/>
      <c r="K110" s="103"/>
    </row>
    <row r="111" spans="1:17" ht="22.2" customHeight="1">
      <c r="A111" s="559"/>
      <c r="B111" s="127"/>
      <c r="C111" s="106"/>
      <c r="D111" s="97"/>
      <c r="E111" s="108" t="s">
        <v>110</v>
      </c>
      <c r="F111" s="109"/>
      <c r="G111" s="109"/>
      <c r="H111" s="100">
        <f t="shared" si="56"/>
        <v>0</v>
      </c>
      <c r="I111" s="110"/>
      <c r="J111" s="111"/>
      <c r="K111" s="103"/>
    </row>
    <row r="112" spans="1:17" ht="22.2" customHeight="1" thickBot="1">
      <c r="A112" s="559"/>
      <c r="B112" s="128"/>
      <c r="C112" s="112"/>
      <c r="D112" s="113"/>
      <c r="E112" s="114" t="s">
        <v>111</v>
      </c>
      <c r="F112" s="115"/>
      <c r="G112" s="115"/>
      <c r="H112" s="116">
        <f t="shared" si="56"/>
        <v>0</v>
      </c>
      <c r="I112" s="117"/>
      <c r="J112" s="118"/>
      <c r="K112" s="103"/>
    </row>
    <row r="113" spans="1:17" ht="22.2" customHeight="1">
      <c r="A113" s="559">
        <v>26</v>
      </c>
      <c r="B113" s="126">
        <v>1</v>
      </c>
      <c r="C113" s="96"/>
      <c r="D113" s="129"/>
      <c r="E113" s="98" t="s">
        <v>108</v>
      </c>
      <c r="F113" s="99"/>
      <c r="G113" s="99"/>
      <c r="H113" s="100">
        <f>F113*G113</f>
        <v>0</v>
      </c>
      <c r="I113" s="101"/>
      <c r="J113" s="102">
        <f t="shared" ref="J113" si="57">ROUND((H113+H114+H115+H116)*I113,0)</f>
        <v>0</v>
      </c>
      <c r="K113" s="103"/>
      <c r="L113" s="104">
        <f t="shared" si="40"/>
        <v>0</v>
      </c>
      <c r="M113" s="105">
        <f t="shared" si="41"/>
        <v>0</v>
      </c>
      <c r="N113" s="105">
        <f t="shared" si="42"/>
        <v>0</v>
      </c>
      <c r="O113" s="105"/>
      <c r="P113" s="105">
        <f t="shared" si="43"/>
        <v>0</v>
      </c>
      <c r="Q113" s="105">
        <f>ROUND(IF(L113&lt;7000,L113*$Q$11,$Q$10*$Q$11),0)</f>
        <v>0</v>
      </c>
    </row>
    <row r="114" spans="1:17" ht="22.2" customHeight="1">
      <c r="A114" s="559"/>
      <c r="B114" s="127"/>
      <c r="C114" s="106"/>
      <c r="D114" s="97"/>
      <c r="E114" s="108" t="s">
        <v>109</v>
      </c>
      <c r="F114" s="109"/>
      <c r="G114" s="109"/>
      <c r="H114" s="100">
        <f t="shared" ref="H114:H116" si="58">F114*G114</f>
        <v>0</v>
      </c>
      <c r="I114" s="110"/>
      <c r="J114" s="111"/>
      <c r="K114" s="103"/>
    </row>
    <row r="115" spans="1:17" ht="22.2" customHeight="1">
      <c r="A115" s="559"/>
      <c r="B115" s="127"/>
      <c r="C115" s="106"/>
      <c r="D115" s="97"/>
      <c r="E115" s="108" t="s">
        <v>110</v>
      </c>
      <c r="F115" s="109"/>
      <c r="G115" s="109"/>
      <c r="H115" s="100">
        <f t="shared" si="58"/>
        <v>0</v>
      </c>
      <c r="I115" s="110"/>
      <c r="J115" s="111"/>
      <c r="K115" s="103"/>
    </row>
    <row r="116" spans="1:17" ht="22.2" customHeight="1" thickBot="1">
      <c r="A116" s="559"/>
      <c r="B116" s="128"/>
      <c r="C116" s="112"/>
      <c r="D116" s="113"/>
      <c r="E116" s="114" t="s">
        <v>111</v>
      </c>
      <c r="F116" s="115"/>
      <c r="G116" s="115"/>
      <c r="H116" s="116">
        <f t="shared" si="58"/>
        <v>0</v>
      </c>
      <c r="I116" s="117"/>
      <c r="J116" s="118"/>
      <c r="K116" s="103"/>
    </row>
    <row r="117" spans="1:17" ht="22.2" customHeight="1">
      <c r="A117" s="559">
        <v>27</v>
      </c>
      <c r="B117" s="126">
        <v>1</v>
      </c>
      <c r="C117" s="96"/>
      <c r="D117" s="129"/>
      <c r="E117" s="98" t="s">
        <v>108</v>
      </c>
      <c r="F117" s="99"/>
      <c r="G117" s="99"/>
      <c r="H117" s="100">
        <f>F117*G117</f>
        <v>0</v>
      </c>
      <c r="I117" s="101"/>
      <c r="J117" s="102">
        <f t="shared" ref="J117" si="59">ROUND((H117+H118+H119+H120)*I117,0)</f>
        <v>0</v>
      </c>
      <c r="K117" s="103"/>
      <c r="L117" s="104">
        <f t="shared" si="40"/>
        <v>0</v>
      </c>
      <c r="M117" s="105">
        <f t="shared" si="41"/>
        <v>0</v>
      </c>
      <c r="N117" s="105">
        <f t="shared" si="42"/>
        <v>0</v>
      </c>
      <c r="O117" s="105"/>
      <c r="P117" s="105">
        <f t="shared" si="43"/>
        <v>0</v>
      </c>
      <c r="Q117" s="105">
        <f>ROUND(IF(L117&lt;7000,L117*$Q$11,$Q$10*$Q$11),0)</f>
        <v>0</v>
      </c>
    </row>
    <row r="118" spans="1:17" ht="22.2" customHeight="1">
      <c r="A118" s="559"/>
      <c r="B118" s="127"/>
      <c r="C118" s="106"/>
      <c r="D118" s="97"/>
      <c r="E118" s="108" t="s">
        <v>109</v>
      </c>
      <c r="F118" s="109"/>
      <c r="G118" s="109"/>
      <c r="H118" s="100">
        <f t="shared" ref="H118:H120" si="60">F118*G118</f>
        <v>0</v>
      </c>
      <c r="I118" s="110"/>
      <c r="J118" s="111"/>
      <c r="K118" s="103"/>
    </row>
    <row r="119" spans="1:17" ht="22.2" customHeight="1">
      <c r="A119" s="559"/>
      <c r="B119" s="127"/>
      <c r="C119" s="106"/>
      <c r="D119" s="97"/>
      <c r="E119" s="108" t="s">
        <v>110</v>
      </c>
      <c r="F119" s="109"/>
      <c r="G119" s="109"/>
      <c r="H119" s="124">
        <f t="shared" si="60"/>
        <v>0</v>
      </c>
      <c r="I119" s="110"/>
      <c r="J119" s="111"/>
      <c r="K119" s="103"/>
    </row>
    <row r="120" spans="1:17" ht="22.2" customHeight="1" thickBot="1">
      <c r="A120" s="559"/>
      <c r="B120" s="128"/>
      <c r="C120" s="112"/>
      <c r="D120" s="113"/>
      <c r="E120" s="114" t="s">
        <v>111</v>
      </c>
      <c r="F120" s="115"/>
      <c r="G120" s="115"/>
      <c r="H120" s="125">
        <f t="shared" si="60"/>
        <v>0</v>
      </c>
      <c r="I120" s="117"/>
      <c r="J120" s="118"/>
      <c r="K120" s="103"/>
    </row>
    <row r="121" spans="1:17" ht="22.2" customHeight="1">
      <c r="A121" s="559">
        <v>28</v>
      </c>
      <c r="B121" s="126">
        <v>1</v>
      </c>
      <c r="C121" s="96"/>
      <c r="D121" s="129"/>
      <c r="E121" s="98" t="s">
        <v>108</v>
      </c>
      <c r="F121" s="99"/>
      <c r="G121" s="99"/>
      <c r="H121" s="100">
        <f>F121*G121</f>
        <v>0</v>
      </c>
      <c r="I121" s="101"/>
      <c r="J121" s="102">
        <f t="shared" ref="J121" si="61">ROUND((H121+H122+H123+H124)*I121,0)</f>
        <v>0</v>
      </c>
      <c r="K121" s="103"/>
      <c r="L121" s="104">
        <f t="shared" si="40"/>
        <v>0</v>
      </c>
      <c r="M121" s="105">
        <f t="shared" si="41"/>
        <v>0</v>
      </c>
      <c r="N121" s="105">
        <f t="shared" si="42"/>
        <v>0</v>
      </c>
      <c r="O121" s="105"/>
      <c r="P121" s="105">
        <f t="shared" si="43"/>
        <v>0</v>
      </c>
      <c r="Q121" s="105">
        <f>ROUND(IF(L121&lt;7000,L121*$Q$11,$Q$10*$Q$11),0)</f>
        <v>0</v>
      </c>
    </row>
    <row r="122" spans="1:17" ht="22.2" customHeight="1">
      <c r="A122" s="559"/>
      <c r="B122" s="127"/>
      <c r="C122" s="106"/>
      <c r="D122" s="97"/>
      <c r="E122" s="108" t="s">
        <v>109</v>
      </c>
      <c r="F122" s="109"/>
      <c r="G122" s="109"/>
      <c r="H122" s="100">
        <f t="shared" ref="H122:H124" si="62">F122*G122</f>
        <v>0</v>
      </c>
      <c r="I122" s="110"/>
      <c r="J122" s="111"/>
      <c r="K122" s="103"/>
    </row>
    <row r="123" spans="1:17" ht="22.2" customHeight="1">
      <c r="A123" s="559"/>
      <c r="B123" s="127"/>
      <c r="C123" s="106"/>
      <c r="D123" s="97"/>
      <c r="E123" s="108" t="s">
        <v>110</v>
      </c>
      <c r="F123" s="109"/>
      <c r="G123" s="109"/>
      <c r="H123" s="124">
        <f t="shared" si="62"/>
        <v>0</v>
      </c>
      <c r="I123" s="110"/>
      <c r="J123" s="111"/>
      <c r="K123" s="103"/>
    </row>
    <row r="124" spans="1:17" ht="22.2" customHeight="1" thickBot="1">
      <c r="A124" s="559"/>
      <c r="B124" s="128"/>
      <c r="C124" s="112"/>
      <c r="D124" s="113"/>
      <c r="E124" s="114" t="s">
        <v>111</v>
      </c>
      <c r="F124" s="115"/>
      <c r="G124" s="115"/>
      <c r="H124" s="125">
        <f t="shared" si="62"/>
        <v>0</v>
      </c>
      <c r="I124" s="117"/>
      <c r="J124" s="118"/>
      <c r="K124" s="103"/>
    </row>
    <row r="125" spans="1:17" ht="22.2" customHeight="1">
      <c r="A125" s="559">
        <v>29</v>
      </c>
      <c r="B125" s="126">
        <v>1</v>
      </c>
      <c r="C125" s="96"/>
      <c r="D125" s="129"/>
      <c r="E125" s="119" t="s">
        <v>108</v>
      </c>
      <c r="F125" s="99"/>
      <c r="G125" s="99"/>
      <c r="H125" s="120">
        <f>F125*G125</f>
        <v>0</v>
      </c>
      <c r="I125" s="101"/>
      <c r="J125" s="102">
        <f t="shared" ref="J125" si="63">ROUND((H125+H126+H127+H128)*I125,0)</f>
        <v>0</v>
      </c>
      <c r="K125" s="103"/>
      <c r="L125" s="104">
        <f t="shared" si="40"/>
        <v>0</v>
      </c>
      <c r="M125" s="105">
        <f t="shared" si="41"/>
        <v>0</v>
      </c>
      <c r="N125" s="105">
        <f t="shared" si="42"/>
        <v>0</v>
      </c>
      <c r="O125" s="105"/>
      <c r="P125" s="105">
        <f t="shared" si="43"/>
        <v>0</v>
      </c>
      <c r="Q125" s="105">
        <f>ROUND(IF(L125&lt;7000,L125*$Q$11,$Q$10*$Q$11),0)</f>
        <v>0</v>
      </c>
    </row>
    <row r="126" spans="1:17" ht="22.2" customHeight="1">
      <c r="A126" s="559"/>
      <c r="B126" s="127"/>
      <c r="C126" s="106"/>
      <c r="D126" s="97"/>
      <c r="E126" s="108" t="s">
        <v>109</v>
      </c>
      <c r="F126" s="109"/>
      <c r="G126" s="109"/>
      <c r="H126" s="100">
        <f t="shared" ref="H126:H128" si="64">F126*G126</f>
        <v>0</v>
      </c>
      <c r="I126" s="110"/>
      <c r="J126" s="111"/>
      <c r="K126" s="103"/>
    </row>
    <row r="127" spans="1:17" ht="22.2" customHeight="1">
      <c r="A127" s="559"/>
      <c r="B127" s="127"/>
      <c r="C127" s="106"/>
      <c r="D127" s="97"/>
      <c r="E127" s="108" t="s">
        <v>110</v>
      </c>
      <c r="F127" s="109"/>
      <c r="G127" s="109"/>
      <c r="H127" s="100">
        <f t="shared" si="64"/>
        <v>0</v>
      </c>
      <c r="I127" s="110"/>
      <c r="J127" s="111"/>
      <c r="K127" s="103"/>
    </row>
    <row r="128" spans="1:17" ht="22.2" customHeight="1" thickBot="1">
      <c r="A128" s="559"/>
      <c r="B128" s="128"/>
      <c r="C128" s="112"/>
      <c r="D128" s="113"/>
      <c r="E128" s="114" t="s">
        <v>111</v>
      </c>
      <c r="F128" s="115"/>
      <c r="G128" s="115"/>
      <c r="H128" s="116">
        <f t="shared" si="64"/>
        <v>0</v>
      </c>
      <c r="I128" s="117"/>
      <c r="J128" s="118"/>
      <c r="K128" s="103"/>
    </row>
    <row r="129" spans="1:17" ht="22.2" customHeight="1">
      <c r="A129" s="559">
        <v>30</v>
      </c>
      <c r="B129" s="126">
        <v>1</v>
      </c>
      <c r="C129" s="96"/>
      <c r="D129" s="129"/>
      <c r="E129" s="119" t="s">
        <v>108</v>
      </c>
      <c r="F129" s="99"/>
      <c r="G129" s="99"/>
      <c r="H129" s="120">
        <f>F129*G129</f>
        <v>0</v>
      </c>
      <c r="I129" s="101"/>
      <c r="J129" s="102">
        <f t="shared" ref="J129" si="65">ROUND((H129+H130+H131+H132)*I129,0)</f>
        <v>0</v>
      </c>
      <c r="K129" s="103"/>
      <c r="L129" s="104">
        <f t="shared" si="40"/>
        <v>0</v>
      </c>
      <c r="M129" s="105">
        <f t="shared" si="41"/>
        <v>0</v>
      </c>
      <c r="N129" s="105">
        <f t="shared" si="42"/>
        <v>0</v>
      </c>
      <c r="O129" s="105"/>
      <c r="P129" s="105">
        <f t="shared" si="43"/>
        <v>0</v>
      </c>
      <c r="Q129" s="105">
        <f>ROUND(IF(L129&lt;7000,L129*$Q$11,$Q$10*$Q$11),0)</f>
        <v>0</v>
      </c>
    </row>
    <row r="130" spans="1:17" ht="22.2" customHeight="1">
      <c r="A130" s="559"/>
      <c r="B130" s="127"/>
      <c r="C130" s="106"/>
      <c r="D130" s="97"/>
      <c r="E130" s="108" t="s">
        <v>109</v>
      </c>
      <c r="F130" s="109"/>
      <c r="G130" s="109"/>
      <c r="H130" s="100">
        <f t="shared" ref="H130:H132" si="66">F130*G130</f>
        <v>0</v>
      </c>
      <c r="I130" s="110"/>
      <c r="J130" s="111"/>
      <c r="K130" s="103"/>
    </row>
    <row r="131" spans="1:17" ht="22.2" customHeight="1">
      <c r="A131" s="559"/>
      <c r="B131" s="127"/>
      <c r="C131" s="106"/>
      <c r="D131" s="97"/>
      <c r="E131" s="108" t="s">
        <v>110</v>
      </c>
      <c r="F131" s="109"/>
      <c r="G131" s="109"/>
      <c r="H131" s="100">
        <f t="shared" si="66"/>
        <v>0</v>
      </c>
      <c r="I131" s="110"/>
      <c r="J131" s="111"/>
      <c r="K131" s="103"/>
    </row>
    <row r="132" spans="1:17" ht="22.2" customHeight="1" thickBot="1">
      <c r="A132" s="559"/>
      <c r="B132" s="128"/>
      <c r="C132" s="112"/>
      <c r="D132" s="113"/>
      <c r="E132" s="114" t="s">
        <v>111</v>
      </c>
      <c r="F132" s="115"/>
      <c r="G132" s="115"/>
      <c r="H132" s="116">
        <f t="shared" si="66"/>
        <v>0</v>
      </c>
      <c r="I132" s="117"/>
      <c r="J132" s="118"/>
      <c r="K132" s="103"/>
    </row>
    <row r="133" spans="1:17" ht="22.2" customHeight="1">
      <c r="A133" s="559">
        <v>31</v>
      </c>
      <c r="B133" s="126">
        <v>1</v>
      </c>
      <c r="C133" s="96"/>
      <c r="D133" s="129"/>
      <c r="E133" s="119" t="s">
        <v>108</v>
      </c>
      <c r="F133" s="99"/>
      <c r="G133" s="99"/>
      <c r="H133" s="120">
        <f>F133*G133</f>
        <v>0</v>
      </c>
      <c r="I133" s="101"/>
      <c r="J133" s="102">
        <f t="shared" ref="J133" si="67">ROUND((H133+H134+H135+H136)*I133,0)</f>
        <v>0</v>
      </c>
      <c r="K133" s="103"/>
      <c r="L133" s="104">
        <f t="shared" si="40"/>
        <v>0</v>
      </c>
      <c r="M133" s="105">
        <f t="shared" si="41"/>
        <v>0</v>
      </c>
      <c r="N133" s="105">
        <f t="shared" si="42"/>
        <v>0</v>
      </c>
      <c r="O133" s="105"/>
      <c r="P133" s="105">
        <f t="shared" si="43"/>
        <v>0</v>
      </c>
      <c r="Q133" s="105">
        <f>ROUND(IF(L133&lt;7000,L133*$Q$11,$Q$10*$Q$11),0)</f>
        <v>0</v>
      </c>
    </row>
    <row r="134" spans="1:17" ht="22.2" customHeight="1">
      <c r="A134" s="559"/>
      <c r="B134" s="127"/>
      <c r="C134" s="106"/>
      <c r="D134" s="97"/>
      <c r="E134" s="108" t="s">
        <v>109</v>
      </c>
      <c r="F134" s="109"/>
      <c r="G134" s="109"/>
      <c r="H134" s="100">
        <f t="shared" ref="H134:H136" si="68">F134*G134</f>
        <v>0</v>
      </c>
      <c r="I134" s="110"/>
      <c r="J134" s="111"/>
      <c r="K134" s="103"/>
    </row>
    <row r="135" spans="1:17" ht="22.2" customHeight="1">
      <c r="A135" s="559"/>
      <c r="B135" s="127"/>
      <c r="C135" s="106"/>
      <c r="D135" s="97"/>
      <c r="E135" s="108" t="s">
        <v>110</v>
      </c>
      <c r="F135" s="109"/>
      <c r="G135" s="109"/>
      <c r="H135" s="100">
        <f t="shared" si="68"/>
        <v>0</v>
      </c>
      <c r="I135" s="110"/>
      <c r="J135" s="111"/>
      <c r="K135" s="103"/>
    </row>
    <row r="136" spans="1:17" ht="22.2" customHeight="1" thickBot="1">
      <c r="A136" s="559"/>
      <c r="B136" s="128"/>
      <c r="C136" s="112"/>
      <c r="D136" s="113"/>
      <c r="E136" s="114" t="s">
        <v>111</v>
      </c>
      <c r="F136" s="115"/>
      <c r="G136" s="115"/>
      <c r="H136" s="116">
        <f t="shared" si="68"/>
        <v>0</v>
      </c>
      <c r="I136" s="117"/>
      <c r="J136" s="118"/>
      <c r="K136" s="103"/>
    </row>
    <row r="137" spans="1:17" ht="22.2" customHeight="1">
      <c r="A137" s="559">
        <v>32</v>
      </c>
      <c r="B137" s="126">
        <v>1</v>
      </c>
      <c r="C137" s="96"/>
      <c r="D137" s="129"/>
      <c r="E137" s="119" t="s">
        <v>108</v>
      </c>
      <c r="F137" s="99"/>
      <c r="G137" s="99"/>
      <c r="H137" s="120">
        <f>F137*G137</f>
        <v>0</v>
      </c>
      <c r="I137" s="101"/>
      <c r="J137" s="102">
        <f t="shared" ref="J137" si="69">ROUND((H137+H138+H139+H140)*I137,0)</f>
        <v>0</v>
      </c>
      <c r="K137" s="103"/>
      <c r="L137" s="104">
        <f t="shared" si="40"/>
        <v>0</v>
      </c>
      <c r="M137" s="105">
        <f t="shared" si="41"/>
        <v>0</v>
      </c>
      <c r="N137" s="105">
        <f t="shared" si="42"/>
        <v>0</v>
      </c>
      <c r="O137" s="105"/>
      <c r="P137" s="105">
        <f t="shared" si="43"/>
        <v>0</v>
      </c>
      <c r="Q137" s="105">
        <f>ROUND(IF(L137&lt;7000,L137*$Q$11,$Q$10*$Q$11),0)</f>
        <v>0</v>
      </c>
    </row>
    <row r="138" spans="1:17" ht="22.2" customHeight="1">
      <c r="A138" s="559"/>
      <c r="B138" s="127"/>
      <c r="C138" s="106"/>
      <c r="D138" s="97"/>
      <c r="E138" s="108" t="s">
        <v>109</v>
      </c>
      <c r="F138" s="109"/>
      <c r="G138" s="109"/>
      <c r="H138" s="100">
        <f t="shared" ref="H138:H140" si="70">F138*G138</f>
        <v>0</v>
      </c>
      <c r="I138" s="110"/>
      <c r="J138" s="111"/>
      <c r="K138" s="103"/>
    </row>
    <row r="139" spans="1:17" ht="22.2" customHeight="1">
      <c r="A139" s="559"/>
      <c r="B139" s="127"/>
      <c r="C139" s="106"/>
      <c r="D139" s="97"/>
      <c r="E139" s="108" t="s">
        <v>110</v>
      </c>
      <c r="F139" s="109"/>
      <c r="G139" s="109"/>
      <c r="H139" s="100">
        <f t="shared" si="70"/>
        <v>0</v>
      </c>
      <c r="I139" s="110"/>
      <c r="J139" s="111"/>
      <c r="K139" s="103"/>
    </row>
    <row r="140" spans="1:17" ht="22.2" customHeight="1" thickBot="1">
      <c r="A140" s="559"/>
      <c r="B140" s="128"/>
      <c r="C140" s="112"/>
      <c r="D140" s="113"/>
      <c r="E140" s="114" t="s">
        <v>111</v>
      </c>
      <c r="F140" s="115"/>
      <c r="G140" s="115"/>
      <c r="H140" s="116">
        <f t="shared" si="70"/>
        <v>0</v>
      </c>
      <c r="I140" s="117"/>
      <c r="J140" s="118"/>
      <c r="K140" s="103"/>
    </row>
    <row r="141" spans="1:17" ht="22.2" customHeight="1">
      <c r="A141" s="559">
        <v>33</v>
      </c>
      <c r="B141" s="126">
        <v>1</v>
      </c>
      <c r="C141" s="96"/>
      <c r="D141" s="129"/>
      <c r="E141" s="119" t="s">
        <v>108</v>
      </c>
      <c r="F141" s="99"/>
      <c r="G141" s="99"/>
      <c r="H141" s="120">
        <f>F141*G141</f>
        <v>0</v>
      </c>
      <c r="I141" s="101"/>
      <c r="J141" s="102">
        <f t="shared" ref="J141" si="71">ROUND((H141+H142+H143+H144)*I141,0)</f>
        <v>0</v>
      </c>
      <c r="K141" s="103"/>
      <c r="L141" s="104">
        <f t="shared" si="40"/>
        <v>0</v>
      </c>
      <c r="M141" s="105">
        <f t="shared" si="41"/>
        <v>0</v>
      </c>
      <c r="N141" s="105">
        <f t="shared" si="42"/>
        <v>0</v>
      </c>
      <c r="O141" s="105"/>
      <c r="P141" s="105">
        <f t="shared" si="43"/>
        <v>0</v>
      </c>
      <c r="Q141" s="105">
        <f>ROUND(IF(L141&lt;7000,L141*$Q$11,$Q$10*$Q$11),0)</f>
        <v>0</v>
      </c>
    </row>
    <row r="142" spans="1:17" ht="22.2" customHeight="1">
      <c r="A142" s="559"/>
      <c r="B142" s="127"/>
      <c r="C142" s="106"/>
      <c r="D142" s="97"/>
      <c r="E142" s="108" t="s">
        <v>109</v>
      </c>
      <c r="F142" s="109"/>
      <c r="G142" s="109"/>
      <c r="H142" s="100">
        <f t="shared" ref="H142:H144" si="72">F142*G142</f>
        <v>0</v>
      </c>
      <c r="I142" s="110"/>
      <c r="J142" s="111"/>
      <c r="K142" s="103"/>
    </row>
    <row r="143" spans="1:17" ht="22.2" customHeight="1">
      <c r="A143" s="559"/>
      <c r="B143" s="127"/>
      <c r="C143" s="106"/>
      <c r="D143" s="97"/>
      <c r="E143" s="108" t="s">
        <v>110</v>
      </c>
      <c r="F143" s="109"/>
      <c r="G143" s="109"/>
      <c r="H143" s="100">
        <f t="shared" si="72"/>
        <v>0</v>
      </c>
      <c r="I143" s="110"/>
      <c r="J143" s="111"/>
      <c r="K143" s="103"/>
    </row>
    <row r="144" spans="1:17" ht="22.2" customHeight="1" thickBot="1">
      <c r="A144" s="559"/>
      <c r="B144" s="128"/>
      <c r="C144" s="112"/>
      <c r="D144" s="113"/>
      <c r="E144" s="114" t="s">
        <v>111</v>
      </c>
      <c r="F144" s="115"/>
      <c r="G144" s="115"/>
      <c r="H144" s="116">
        <f t="shared" si="72"/>
        <v>0</v>
      </c>
      <c r="I144" s="117"/>
      <c r="J144" s="118"/>
      <c r="K144" s="103"/>
    </row>
    <row r="145" spans="1:17" ht="22.2" customHeight="1">
      <c r="A145" s="559">
        <v>34</v>
      </c>
      <c r="B145" s="126">
        <v>1</v>
      </c>
      <c r="C145" s="96"/>
      <c r="D145" s="129"/>
      <c r="E145" s="98" t="s">
        <v>108</v>
      </c>
      <c r="F145" s="99"/>
      <c r="G145" s="99"/>
      <c r="H145" s="100">
        <f>F145*G145</f>
        <v>0</v>
      </c>
      <c r="I145" s="101"/>
      <c r="J145" s="102">
        <f t="shared" ref="J145" si="73">ROUND((H145+H146+H147+H148)*I145,0)</f>
        <v>0</v>
      </c>
      <c r="K145" s="103"/>
      <c r="L145" s="104">
        <f t="shared" si="40"/>
        <v>0</v>
      </c>
      <c r="M145" s="105">
        <f t="shared" si="41"/>
        <v>0</v>
      </c>
      <c r="N145" s="105">
        <f t="shared" si="42"/>
        <v>0</v>
      </c>
      <c r="O145" s="105"/>
      <c r="P145" s="105">
        <f t="shared" si="43"/>
        <v>0</v>
      </c>
      <c r="Q145" s="105">
        <f>ROUND(IF(L145&lt;7000,L145*$Q$11,$Q$10*$Q$11),0)</f>
        <v>0</v>
      </c>
    </row>
    <row r="146" spans="1:17" ht="22.2" customHeight="1">
      <c r="A146" s="559"/>
      <c r="B146" s="127"/>
      <c r="C146" s="106"/>
      <c r="D146" s="97"/>
      <c r="E146" s="108" t="s">
        <v>109</v>
      </c>
      <c r="F146" s="109"/>
      <c r="G146" s="109"/>
      <c r="H146" s="100">
        <f t="shared" ref="H146:H148" si="74">F146*G146</f>
        <v>0</v>
      </c>
      <c r="I146" s="110"/>
      <c r="J146" s="111"/>
      <c r="K146" s="103"/>
    </row>
    <row r="147" spans="1:17" ht="22.2" customHeight="1">
      <c r="A147" s="559"/>
      <c r="B147" s="127"/>
      <c r="C147" s="106"/>
      <c r="D147" s="97"/>
      <c r="E147" s="108" t="s">
        <v>110</v>
      </c>
      <c r="F147" s="109"/>
      <c r="G147" s="109"/>
      <c r="H147" s="100">
        <f t="shared" si="74"/>
        <v>0</v>
      </c>
      <c r="I147" s="110"/>
      <c r="J147" s="111"/>
      <c r="K147" s="103"/>
    </row>
    <row r="148" spans="1:17" ht="22.2" customHeight="1" thickBot="1">
      <c r="A148" s="559"/>
      <c r="B148" s="128"/>
      <c r="C148" s="112"/>
      <c r="D148" s="113"/>
      <c r="E148" s="114" t="s">
        <v>111</v>
      </c>
      <c r="F148" s="115"/>
      <c r="G148" s="115"/>
      <c r="H148" s="116">
        <f t="shared" si="74"/>
        <v>0</v>
      </c>
      <c r="I148" s="117"/>
      <c r="J148" s="118"/>
      <c r="K148" s="103"/>
    </row>
    <row r="149" spans="1:17" ht="22.2" customHeight="1">
      <c r="A149" s="559">
        <v>35</v>
      </c>
      <c r="B149" s="126">
        <v>1</v>
      </c>
      <c r="C149" s="96"/>
      <c r="D149" s="129"/>
      <c r="E149" s="98" t="s">
        <v>108</v>
      </c>
      <c r="F149" s="99"/>
      <c r="G149" s="99"/>
      <c r="H149" s="100">
        <f>F149*G149</f>
        <v>0</v>
      </c>
      <c r="I149" s="101"/>
      <c r="J149" s="102">
        <f t="shared" ref="J149" si="75">ROUND((H149+H150+H151+H152)*I149,0)</f>
        <v>0</v>
      </c>
      <c r="K149" s="103"/>
      <c r="L149" s="104">
        <f t="shared" ref="L149:L165" si="76">+J149</f>
        <v>0</v>
      </c>
      <c r="M149" s="105">
        <f t="shared" ref="M149:M165" si="77">ROUND($M$11*L149,0)</f>
        <v>0</v>
      </c>
      <c r="N149" s="105">
        <f t="shared" ref="N149:N165" si="78">ROUND($N$11*L149,0)</f>
        <v>0</v>
      </c>
      <c r="O149" s="105"/>
      <c r="P149" s="105">
        <f t="shared" ref="P149:P165" si="79">ROUND($P$11*L149,0)</f>
        <v>0</v>
      </c>
      <c r="Q149" s="105">
        <f>ROUND(IF(L149&lt;7000,L149*$Q$11,$Q$10*$Q$11),0)</f>
        <v>0</v>
      </c>
    </row>
    <row r="150" spans="1:17" ht="22.2" customHeight="1">
      <c r="A150" s="559"/>
      <c r="B150" s="127"/>
      <c r="C150" s="106"/>
      <c r="D150" s="97"/>
      <c r="E150" s="108" t="s">
        <v>109</v>
      </c>
      <c r="F150" s="109"/>
      <c r="G150" s="109"/>
      <c r="H150" s="100">
        <f t="shared" ref="H150:H152" si="80">F150*G150</f>
        <v>0</v>
      </c>
      <c r="I150" s="110"/>
      <c r="J150" s="111"/>
      <c r="K150" s="103"/>
    </row>
    <row r="151" spans="1:17" ht="22.2" customHeight="1">
      <c r="A151" s="559"/>
      <c r="B151" s="127"/>
      <c r="C151" s="106"/>
      <c r="D151" s="97"/>
      <c r="E151" s="108" t="s">
        <v>110</v>
      </c>
      <c r="F151" s="109"/>
      <c r="G151" s="109"/>
      <c r="H151" s="100">
        <f t="shared" si="80"/>
        <v>0</v>
      </c>
      <c r="I151" s="110"/>
      <c r="J151" s="111"/>
      <c r="K151" s="103"/>
    </row>
    <row r="152" spans="1:17" ht="22.2" customHeight="1" thickBot="1">
      <c r="A152" s="559"/>
      <c r="B152" s="128"/>
      <c r="C152" s="112"/>
      <c r="D152" s="113"/>
      <c r="E152" s="114" t="s">
        <v>111</v>
      </c>
      <c r="F152" s="115"/>
      <c r="G152" s="115"/>
      <c r="H152" s="116">
        <f t="shared" si="80"/>
        <v>0</v>
      </c>
      <c r="I152" s="117"/>
      <c r="J152" s="118"/>
      <c r="K152" s="103"/>
    </row>
    <row r="153" spans="1:17" ht="22.2" customHeight="1">
      <c r="A153" s="559">
        <v>36</v>
      </c>
      <c r="B153" s="126">
        <v>1</v>
      </c>
      <c r="C153" s="96"/>
      <c r="D153" s="129"/>
      <c r="E153" s="98" t="s">
        <v>108</v>
      </c>
      <c r="F153" s="99"/>
      <c r="G153" s="99"/>
      <c r="H153" s="100">
        <f>F153*G153</f>
        <v>0</v>
      </c>
      <c r="I153" s="101"/>
      <c r="J153" s="102">
        <f t="shared" ref="J153" si="81">ROUND((H153+H154+H155+H156)*I153,0)</f>
        <v>0</v>
      </c>
      <c r="K153" s="103"/>
      <c r="L153" s="104">
        <f t="shared" si="76"/>
        <v>0</v>
      </c>
      <c r="M153" s="105">
        <f t="shared" si="77"/>
        <v>0</v>
      </c>
      <c r="N153" s="105">
        <f t="shared" si="78"/>
        <v>0</v>
      </c>
      <c r="O153" s="105"/>
      <c r="P153" s="105">
        <f t="shared" si="79"/>
        <v>0</v>
      </c>
      <c r="Q153" s="105">
        <f>ROUND(IF(L153&lt;7000,L153*$Q$11,$Q$10*$Q$11),0)</f>
        <v>0</v>
      </c>
    </row>
    <row r="154" spans="1:17" ht="22.2" customHeight="1">
      <c r="A154" s="559"/>
      <c r="B154" s="127"/>
      <c r="C154" s="106"/>
      <c r="D154" s="97"/>
      <c r="E154" s="108" t="s">
        <v>109</v>
      </c>
      <c r="F154" s="109"/>
      <c r="G154" s="109"/>
      <c r="H154" s="100">
        <f t="shared" ref="H154:H156" si="82">F154*G154</f>
        <v>0</v>
      </c>
      <c r="I154" s="110"/>
      <c r="J154" s="111"/>
      <c r="K154" s="103"/>
    </row>
    <row r="155" spans="1:17" ht="22.2" customHeight="1">
      <c r="A155" s="559"/>
      <c r="B155" s="127"/>
      <c r="C155" s="106"/>
      <c r="D155" s="97"/>
      <c r="E155" s="108" t="s">
        <v>110</v>
      </c>
      <c r="F155" s="109"/>
      <c r="G155" s="109"/>
      <c r="H155" s="124">
        <f t="shared" si="82"/>
        <v>0</v>
      </c>
      <c r="I155" s="110"/>
      <c r="J155" s="111"/>
      <c r="K155" s="103"/>
    </row>
    <row r="156" spans="1:17" ht="22.2" customHeight="1" thickBot="1">
      <c r="A156" s="559"/>
      <c r="B156" s="128"/>
      <c r="C156" s="112"/>
      <c r="D156" s="113"/>
      <c r="E156" s="114" t="s">
        <v>111</v>
      </c>
      <c r="F156" s="115"/>
      <c r="G156" s="115"/>
      <c r="H156" s="125">
        <f t="shared" si="82"/>
        <v>0</v>
      </c>
      <c r="I156" s="117"/>
      <c r="J156" s="118"/>
      <c r="K156" s="103"/>
    </row>
    <row r="157" spans="1:17" ht="22.2" customHeight="1">
      <c r="A157" s="559">
        <v>37</v>
      </c>
      <c r="B157" s="126">
        <v>1</v>
      </c>
      <c r="C157" s="96"/>
      <c r="D157" s="129"/>
      <c r="E157" s="98" t="s">
        <v>108</v>
      </c>
      <c r="F157" s="99"/>
      <c r="G157" s="99"/>
      <c r="H157" s="100">
        <f>F157*G157</f>
        <v>0</v>
      </c>
      <c r="I157" s="101"/>
      <c r="J157" s="102">
        <f t="shared" ref="J157" si="83">ROUND((H157+H158+H159+H160)*I157,0)</f>
        <v>0</v>
      </c>
      <c r="K157" s="103"/>
      <c r="L157" s="104">
        <f t="shared" si="76"/>
        <v>0</v>
      </c>
      <c r="M157" s="105">
        <f t="shared" si="77"/>
        <v>0</v>
      </c>
      <c r="N157" s="105">
        <f t="shared" si="78"/>
        <v>0</v>
      </c>
      <c r="O157" s="105"/>
      <c r="P157" s="105">
        <f t="shared" si="79"/>
        <v>0</v>
      </c>
      <c r="Q157" s="105">
        <f>ROUND(IF(L157&lt;7000,L157*$Q$11,$Q$10*$Q$11),0)</f>
        <v>0</v>
      </c>
    </row>
    <row r="158" spans="1:17" ht="22.2" customHeight="1">
      <c r="A158" s="559"/>
      <c r="B158" s="127"/>
      <c r="C158" s="106"/>
      <c r="D158" s="97"/>
      <c r="E158" s="108" t="s">
        <v>109</v>
      </c>
      <c r="F158" s="109"/>
      <c r="G158" s="109"/>
      <c r="H158" s="100">
        <f t="shared" ref="H158:H160" si="84">F158*G158</f>
        <v>0</v>
      </c>
      <c r="I158" s="110"/>
      <c r="J158" s="111"/>
      <c r="K158" s="103"/>
    </row>
    <row r="159" spans="1:17" ht="22.2" customHeight="1">
      <c r="A159" s="559"/>
      <c r="B159" s="127"/>
      <c r="C159" s="106"/>
      <c r="D159" s="97"/>
      <c r="E159" s="108" t="s">
        <v>110</v>
      </c>
      <c r="F159" s="109"/>
      <c r="G159" s="109"/>
      <c r="H159" s="124">
        <f t="shared" si="84"/>
        <v>0</v>
      </c>
      <c r="I159" s="110"/>
      <c r="J159" s="111"/>
      <c r="K159" s="103"/>
    </row>
    <row r="160" spans="1:17" ht="22.2" customHeight="1" thickBot="1">
      <c r="A160" s="559"/>
      <c r="B160" s="128"/>
      <c r="C160" s="112"/>
      <c r="D160" s="113"/>
      <c r="E160" s="114" t="s">
        <v>111</v>
      </c>
      <c r="F160" s="115"/>
      <c r="G160" s="115"/>
      <c r="H160" s="125">
        <f t="shared" si="84"/>
        <v>0</v>
      </c>
      <c r="I160" s="117"/>
      <c r="J160" s="118"/>
      <c r="K160" s="103"/>
    </row>
    <row r="161" spans="1:17" ht="22.2" customHeight="1">
      <c r="A161" s="559">
        <v>38</v>
      </c>
      <c r="B161" s="126">
        <v>1</v>
      </c>
      <c r="C161" s="96"/>
      <c r="D161" s="129"/>
      <c r="E161" s="98" t="s">
        <v>108</v>
      </c>
      <c r="F161" s="99"/>
      <c r="G161" s="99"/>
      <c r="H161" s="100">
        <f>F161*G161</f>
        <v>0</v>
      </c>
      <c r="I161" s="101"/>
      <c r="J161" s="102">
        <f t="shared" ref="J161" si="85">ROUND((H161+H162+H163+H164)*I161,0)</f>
        <v>0</v>
      </c>
      <c r="K161" s="103"/>
      <c r="L161" s="104">
        <f t="shared" si="76"/>
        <v>0</v>
      </c>
      <c r="M161" s="105">
        <f t="shared" si="77"/>
        <v>0</v>
      </c>
      <c r="N161" s="105">
        <f t="shared" si="78"/>
        <v>0</v>
      </c>
      <c r="O161" s="105"/>
      <c r="P161" s="105">
        <f t="shared" si="79"/>
        <v>0</v>
      </c>
      <c r="Q161" s="105">
        <f>ROUND(IF(L161&lt;7000,L161*$Q$11,$Q$10*$Q$11),0)</f>
        <v>0</v>
      </c>
    </row>
    <row r="162" spans="1:17" ht="22.2" customHeight="1">
      <c r="A162" s="559"/>
      <c r="B162" s="127"/>
      <c r="C162" s="106"/>
      <c r="D162" s="97"/>
      <c r="E162" s="108" t="s">
        <v>109</v>
      </c>
      <c r="F162" s="109"/>
      <c r="G162" s="109"/>
      <c r="H162" s="100">
        <f t="shared" ref="H162:H164" si="86">F162*G162</f>
        <v>0</v>
      </c>
      <c r="I162" s="110"/>
      <c r="J162" s="111"/>
      <c r="K162" s="103"/>
    </row>
    <row r="163" spans="1:17" ht="22.2" customHeight="1">
      <c r="A163" s="559"/>
      <c r="B163" s="127"/>
      <c r="C163" s="106"/>
      <c r="D163" s="97"/>
      <c r="E163" s="108" t="s">
        <v>110</v>
      </c>
      <c r="F163" s="109"/>
      <c r="G163" s="109"/>
      <c r="H163" s="124">
        <f t="shared" si="86"/>
        <v>0</v>
      </c>
      <c r="I163" s="110"/>
      <c r="J163" s="111"/>
      <c r="K163" s="103"/>
    </row>
    <row r="164" spans="1:17" ht="22.2" customHeight="1" thickBot="1">
      <c r="A164" s="559"/>
      <c r="B164" s="128"/>
      <c r="C164" s="112"/>
      <c r="D164" s="113"/>
      <c r="E164" s="114" t="s">
        <v>111</v>
      </c>
      <c r="F164" s="115"/>
      <c r="G164" s="115"/>
      <c r="H164" s="125">
        <f t="shared" si="86"/>
        <v>0</v>
      </c>
      <c r="I164" s="117"/>
      <c r="J164" s="118"/>
      <c r="K164" s="103"/>
    </row>
    <row r="165" spans="1:17" ht="22.2" customHeight="1">
      <c r="A165" s="559">
        <v>39</v>
      </c>
      <c r="B165" s="126">
        <v>1</v>
      </c>
      <c r="C165" s="96"/>
      <c r="D165" s="129"/>
      <c r="E165" s="98" t="s">
        <v>108</v>
      </c>
      <c r="F165" s="99"/>
      <c r="G165" s="99"/>
      <c r="H165" s="100">
        <f>F165*G165</f>
        <v>0</v>
      </c>
      <c r="I165" s="101"/>
      <c r="J165" s="102">
        <f>ROUND((H165+H166+H167+H168)*I165,0)</f>
        <v>0</v>
      </c>
      <c r="K165" s="103"/>
      <c r="L165" s="104">
        <f t="shared" si="76"/>
        <v>0</v>
      </c>
      <c r="M165" s="105">
        <f t="shared" si="77"/>
        <v>0</v>
      </c>
      <c r="N165" s="105">
        <f t="shared" si="78"/>
        <v>0</v>
      </c>
      <c r="O165" s="105"/>
      <c r="P165" s="105">
        <f t="shared" si="79"/>
        <v>0</v>
      </c>
      <c r="Q165" s="105">
        <f>ROUND(IF(L165&lt;7000,L165*$Q$11,$Q$10*$Q$11),0)</f>
        <v>0</v>
      </c>
    </row>
    <row r="166" spans="1:17" ht="22.2" customHeight="1">
      <c r="A166" s="559"/>
      <c r="B166" s="127"/>
      <c r="C166" s="106"/>
      <c r="D166" s="97"/>
      <c r="E166" s="108" t="s">
        <v>109</v>
      </c>
      <c r="F166" s="109"/>
      <c r="G166" s="109"/>
      <c r="H166" s="100">
        <f t="shared" ref="H166:H168" si="87">F166*G166</f>
        <v>0</v>
      </c>
      <c r="I166" s="110"/>
      <c r="J166" s="111"/>
      <c r="K166" s="103"/>
    </row>
    <row r="167" spans="1:17" ht="22.2" customHeight="1">
      <c r="A167" s="559"/>
      <c r="B167" s="127"/>
      <c r="C167" s="106"/>
      <c r="D167" s="97"/>
      <c r="E167" s="108" t="s">
        <v>110</v>
      </c>
      <c r="F167" s="109"/>
      <c r="G167" s="109"/>
      <c r="H167" s="100">
        <f t="shared" si="87"/>
        <v>0</v>
      </c>
      <c r="I167" s="110"/>
      <c r="J167" s="111"/>
      <c r="K167" s="103"/>
    </row>
    <row r="168" spans="1:17" ht="22.2" customHeight="1" thickBot="1">
      <c r="A168" s="559"/>
      <c r="B168" s="128"/>
      <c r="C168" s="112"/>
      <c r="D168" s="113"/>
      <c r="E168" s="114" t="s">
        <v>111</v>
      </c>
      <c r="F168" s="115"/>
      <c r="G168" s="115"/>
      <c r="H168" s="130">
        <f t="shared" si="87"/>
        <v>0</v>
      </c>
      <c r="I168" s="117"/>
      <c r="J168" s="118"/>
      <c r="K168" s="103"/>
    </row>
    <row r="169" spans="1:17" ht="22.2" customHeight="1">
      <c r="A169" s="559">
        <v>40</v>
      </c>
      <c r="B169" s="126">
        <v>1</v>
      </c>
      <c r="C169" s="96"/>
      <c r="D169" s="129"/>
      <c r="E169" s="98" t="s">
        <v>108</v>
      </c>
      <c r="F169" s="131"/>
      <c r="G169" s="131"/>
      <c r="H169" s="100">
        <f>F169*G169</f>
        <v>0</v>
      </c>
      <c r="I169" s="101"/>
      <c r="J169" s="102">
        <f>ROUND((H169+H170+H171+H172)*I169,0)</f>
        <v>0</v>
      </c>
      <c r="K169" s="103"/>
      <c r="L169" s="104">
        <f>+J169</f>
        <v>0</v>
      </c>
      <c r="M169" s="105">
        <f>ROUND($M$11*L169,0)</f>
        <v>0</v>
      </c>
      <c r="N169" s="105">
        <f>ROUND($N$11*L169,0)</f>
        <v>0</v>
      </c>
      <c r="O169" s="105"/>
      <c r="P169" s="105">
        <f t="shared" ref="P169" si="88">ROUND($P$11*L169,0)</f>
        <v>0</v>
      </c>
      <c r="Q169" s="105">
        <f>ROUND(IF(L169&lt;7000,L169*$Q$11,$Q$10*$Q$11),0)</f>
        <v>0</v>
      </c>
    </row>
    <row r="170" spans="1:17" ht="22.2" customHeight="1">
      <c r="A170" s="559"/>
      <c r="B170" s="127"/>
      <c r="C170" s="106"/>
      <c r="D170" s="97"/>
      <c r="E170" s="108" t="s">
        <v>109</v>
      </c>
      <c r="F170" s="109"/>
      <c r="G170" s="109"/>
      <c r="H170" s="100">
        <f t="shared" ref="H170:H172" si="89">F170*G170</f>
        <v>0</v>
      </c>
      <c r="I170" s="110"/>
      <c r="J170" s="111"/>
      <c r="K170" s="103"/>
    </row>
    <row r="171" spans="1:17" ht="22.2" customHeight="1">
      <c r="A171" s="559"/>
      <c r="B171" s="127"/>
      <c r="C171" s="106"/>
      <c r="D171" s="97"/>
      <c r="E171" s="108" t="s">
        <v>110</v>
      </c>
      <c r="F171" s="109"/>
      <c r="G171" s="109"/>
      <c r="H171" s="100">
        <f t="shared" si="89"/>
        <v>0</v>
      </c>
      <c r="I171" s="110"/>
      <c r="J171" s="111"/>
      <c r="K171" s="103"/>
    </row>
    <row r="172" spans="1:17" ht="22.2" customHeight="1" thickBot="1">
      <c r="A172" s="559"/>
      <c r="B172" s="128"/>
      <c r="C172" s="112"/>
      <c r="D172" s="113"/>
      <c r="E172" s="108" t="s">
        <v>111</v>
      </c>
      <c r="F172" s="115"/>
      <c r="G172" s="115"/>
      <c r="H172" s="100">
        <f t="shared" si="89"/>
        <v>0</v>
      </c>
      <c r="I172" s="117"/>
      <c r="J172" s="118"/>
      <c r="K172" s="103"/>
    </row>
    <row r="173" spans="1:17" ht="36" customHeight="1" thickBot="1">
      <c r="A173" s="559"/>
      <c r="B173" s="244">
        <f>COUNTA(B13:B172)</f>
        <v>25</v>
      </c>
      <c r="C173" s="245"/>
      <c r="D173" s="245"/>
      <c r="E173" s="245"/>
      <c r="F173" s="560" t="s">
        <v>112</v>
      </c>
      <c r="G173" s="560"/>
      <c r="H173" s="561"/>
      <c r="I173" s="562">
        <f>RxSal</f>
        <v>0</v>
      </c>
      <c r="J173" s="563"/>
      <c r="K173" s="103"/>
      <c r="L173" s="246">
        <f t="shared" ref="L173:Q173" si="90">SUM(L13:L172)</f>
        <v>0</v>
      </c>
      <c r="M173" s="246">
        <f t="shared" si="90"/>
        <v>0</v>
      </c>
      <c r="N173" s="246">
        <f t="shared" si="90"/>
        <v>0</v>
      </c>
      <c r="O173" s="246">
        <f t="shared" si="90"/>
        <v>0</v>
      </c>
      <c r="P173" s="246">
        <f t="shared" si="90"/>
        <v>0</v>
      </c>
      <c r="Q173" s="246">
        <f t="shared" si="90"/>
        <v>0</v>
      </c>
    </row>
    <row r="174" spans="1:17" ht="52.95" customHeight="1" thickBot="1">
      <c r="A174" s="559"/>
      <c r="B174" s="518"/>
      <c r="C174" s="519"/>
      <c r="D174" s="519"/>
      <c r="E174" s="519"/>
      <c r="F174" s="519"/>
      <c r="G174" s="519"/>
      <c r="H174" s="519"/>
      <c r="I174" s="510" t="s">
        <v>7</v>
      </c>
      <c r="J174" s="511"/>
      <c r="K174" s="103"/>
      <c r="L174" s="132" t="s">
        <v>102</v>
      </c>
      <c r="M174" s="132" t="s">
        <v>103</v>
      </c>
      <c r="N174" s="132" t="s">
        <v>104</v>
      </c>
      <c r="O174" s="132" t="s">
        <v>105</v>
      </c>
      <c r="P174" s="132" t="s">
        <v>106</v>
      </c>
      <c r="Q174" s="132" t="s">
        <v>107</v>
      </c>
    </row>
    <row r="175" spans="1:17" ht="31.2" customHeight="1" thickBot="1">
      <c r="A175" s="559"/>
      <c r="B175" s="508" t="s">
        <v>113</v>
      </c>
      <c r="C175" s="509"/>
      <c r="D175" s="509"/>
      <c r="E175" s="509"/>
      <c r="F175" s="509"/>
      <c r="G175" s="509"/>
      <c r="H175" s="509"/>
      <c r="I175" s="520">
        <f>RxFica</f>
        <v>0</v>
      </c>
      <c r="J175" s="521"/>
      <c r="K175" s="103"/>
      <c r="L175" s="133"/>
      <c r="M175" s="133"/>
      <c r="N175" s="133"/>
      <c r="O175" s="133"/>
      <c r="P175" s="133"/>
      <c r="Q175" s="133"/>
    </row>
    <row r="176" spans="1:17" ht="52.95" customHeight="1" thickBot="1">
      <c r="A176" s="559"/>
      <c r="B176" s="243"/>
      <c r="C176" s="241"/>
      <c r="D176" s="242"/>
      <c r="E176" s="242"/>
      <c r="F176" s="241"/>
      <c r="G176" s="241"/>
      <c r="H176" s="241"/>
      <c r="I176" s="510" t="s">
        <v>7</v>
      </c>
      <c r="J176" s="511"/>
      <c r="K176" s="103"/>
      <c r="L176" s="133"/>
      <c r="M176" s="133"/>
      <c r="N176" s="133"/>
      <c r="O176" s="133"/>
      <c r="P176" s="133"/>
      <c r="Q176" s="133"/>
    </row>
    <row r="177" spans="1:27" ht="30" customHeight="1">
      <c r="A177" s="559"/>
      <c r="B177" s="554" t="s">
        <v>114</v>
      </c>
      <c r="C177" s="555"/>
      <c r="D177" s="555"/>
      <c r="E177" s="555"/>
      <c r="F177" s="555"/>
      <c r="G177" s="555"/>
      <c r="H177" s="555" t="s">
        <v>21</v>
      </c>
      <c r="I177" s="514">
        <f>RxRet</f>
        <v>0</v>
      </c>
      <c r="J177" s="515"/>
      <c r="K177" s="134"/>
      <c r="P177" s="135"/>
      <c r="Q177"/>
    </row>
    <row r="178" spans="1:27" ht="30" customHeight="1">
      <c r="B178" s="475" t="s">
        <v>116</v>
      </c>
      <c r="C178" s="476"/>
      <c r="D178" s="476"/>
      <c r="E178" s="476"/>
      <c r="F178" s="476"/>
      <c r="G178" s="476"/>
      <c r="H178" s="476" t="s">
        <v>23</v>
      </c>
      <c r="I178" s="516">
        <f>RxHealth</f>
        <v>0</v>
      </c>
      <c r="J178" s="517">
        <f>+O173</f>
        <v>0</v>
      </c>
      <c r="Q178"/>
    </row>
    <row r="179" spans="1:27" ht="30" customHeight="1">
      <c r="B179" s="475" t="s">
        <v>118</v>
      </c>
      <c r="C179" s="476"/>
      <c r="D179" s="476"/>
      <c r="E179" s="476"/>
      <c r="F179" s="476"/>
      <c r="G179" s="476"/>
      <c r="H179" s="476" t="s">
        <v>24</v>
      </c>
      <c r="I179" s="516">
        <f>RxWC</f>
        <v>0</v>
      </c>
      <c r="J179" s="517">
        <f>+P173</f>
        <v>0</v>
      </c>
      <c r="O179" s="137"/>
      <c r="Q179"/>
    </row>
    <row r="180" spans="1:27" ht="30" customHeight="1" thickBot="1">
      <c r="B180" s="556" t="s">
        <v>119</v>
      </c>
      <c r="C180" s="557"/>
      <c r="D180" s="557"/>
      <c r="E180" s="557"/>
      <c r="F180" s="557"/>
      <c r="G180" s="557"/>
      <c r="H180" s="557" t="s">
        <v>25</v>
      </c>
      <c r="I180" s="506">
        <f>RxSuta</f>
        <v>0</v>
      </c>
      <c r="J180" s="507" t="e">
        <f>+TSuta</f>
        <v>#NAME?</v>
      </c>
    </row>
    <row r="181" spans="1:27" s="226" customFormat="1" ht="11.4" customHeight="1" thickBot="1">
      <c r="A181" s="225"/>
      <c r="B181" s="535"/>
      <c r="C181" s="536"/>
      <c r="D181" s="536"/>
      <c r="E181" s="536"/>
      <c r="F181" s="536"/>
      <c r="G181" s="536"/>
      <c r="H181" s="536"/>
      <c r="I181" s="536"/>
      <c r="J181" s="537"/>
      <c r="K181"/>
      <c r="L181"/>
      <c r="M181"/>
      <c r="N181"/>
      <c r="O181"/>
      <c r="P181"/>
      <c r="Q181"/>
      <c r="R181"/>
    </row>
    <row r="182" spans="1:27" ht="40.200000000000003" customHeight="1" thickBot="1">
      <c r="A182" s="221"/>
      <c r="B182" s="463" t="s">
        <v>26</v>
      </c>
      <c r="C182" s="464"/>
      <c r="D182" s="464"/>
      <c r="E182" s="464"/>
      <c r="F182" s="464"/>
      <c r="G182" s="464"/>
      <c r="H182" s="465"/>
      <c r="I182" s="533">
        <f>BTfica+BTret+BThealth+BTwc+BTsuta</f>
        <v>0</v>
      </c>
      <c r="J182" s="534"/>
      <c r="K182"/>
      <c r="Q182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s="226" customFormat="1" ht="11.4" customHeight="1" thickBot="1">
      <c r="A183" s="225"/>
      <c r="B183" s="535"/>
      <c r="C183" s="536"/>
      <c r="D183" s="536"/>
      <c r="E183" s="536"/>
      <c r="F183" s="536"/>
      <c r="G183" s="536"/>
      <c r="H183" s="536"/>
      <c r="I183" s="536"/>
      <c r="J183" s="537"/>
      <c r="K183"/>
      <c r="L183"/>
      <c r="M183"/>
      <c r="N183"/>
      <c r="O183"/>
      <c r="P183"/>
      <c r="Q183"/>
      <c r="R183"/>
    </row>
    <row r="184" spans="1:27" ht="39" customHeight="1" thickBot="1">
      <c r="A184" s="221"/>
      <c r="B184" s="463" t="s">
        <v>27</v>
      </c>
      <c r="C184" s="464"/>
      <c r="D184" s="464"/>
      <c r="E184" s="464"/>
      <c r="F184" s="464"/>
      <c r="G184" s="464"/>
      <c r="H184" s="465"/>
      <c r="I184" s="533">
        <f>BTsal+I182</f>
        <v>0</v>
      </c>
      <c r="J184" s="534"/>
      <c r="K184"/>
      <c r="Q184"/>
      <c r="S184" s="1"/>
      <c r="T184" s="1"/>
      <c r="U184" s="1"/>
      <c r="V184" s="1"/>
      <c r="W184" s="305"/>
      <c r="X184" s="1"/>
      <c r="Y184" s="1"/>
      <c r="Z184" s="1"/>
      <c r="AA184" s="1"/>
    </row>
    <row r="185" spans="1:27" ht="52.95" customHeight="1" thickBot="1">
      <c r="B185" s="200" t="s">
        <v>28</v>
      </c>
      <c r="C185" s="241"/>
      <c r="D185" s="242"/>
      <c r="E185" s="242"/>
      <c r="F185" s="241"/>
      <c r="G185" s="241"/>
      <c r="H185" s="241"/>
      <c r="I185" s="449" t="s">
        <v>7</v>
      </c>
      <c r="J185" s="450"/>
    </row>
    <row r="186" spans="1:27" ht="37.200000000000003" thickBot="1">
      <c r="B186" s="138" t="s">
        <v>76</v>
      </c>
      <c r="C186" s="138" t="s">
        <v>77</v>
      </c>
      <c r="D186" s="139"/>
      <c r="E186" s="139"/>
      <c r="F186" s="140" t="s">
        <v>121</v>
      </c>
      <c r="G186" s="140" t="s">
        <v>122</v>
      </c>
      <c r="H186" s="141" t="s">
        <v>80</v>
      </c>
      <c r="I186" s="142" t="s">
        <v>30</v>
      </c>
      <c r="J186" s="142" t="s">
        <v>15</v>
      </c>
    </row>
    <row r="187" spans="1:27" ht="21">
      <c r="B187" s="143" t="s">
        <v>31</v>
      </c>
      <c r="C187" s="144"/>
      <c r="D187" s="145"/>
      <c r="E187" s="145"/>
      <c r="F187" s="146"/>
      <c r="G187" s="147"/>
      <c r="H187" s="148"/>
      <c r="I187" s="149"/>
      <c r="J187" s="150"/>
    </row>
    <row r="188" spans="1:27" ht="21">
      <c r="B188" s="151" t="s">
        <v>123</v>
      </c>
      <c r="C188" s="152"/>
      <c r="D188" s="153"/>
      <c r="E188" s="154"/>
      <c r="F188" s="155"/>
      <c r="G188" s="156"/>
      <c r="H188" s="157"/>
      <c r="I188" s="158">
        <f>F188*G188*$H$188</f>
        <v>0</v>
      </c>
      <c r="J188" s="159">
        <f t="shared" ref="J188:J249" si="91">ROUND(I188,0)</f>
        <v>0</v>
      </c>
    </row>
    <row r="189" spans="1:27" ht="21">
      <c r="B189" s="151"/>
      <c r="C189" s="152"/>
      <c r="D189" s="160"/>
      <c r="E189" s="160"/>
      <c r="F189" s="161"/>
      <c r="G189" s="156"/>
      <c r="H189" s="157"/>
      <c r="I189" s="158">
        <f t="shared" ref="I189:I197" si="92">F189*G189*$H$188</f>
        <v>0</v>
      </c>
      <c r="J189" s="159">
        <f t="shared" si="91"/>
        <v>0</v>
      </c>
    </row>
    <row r="190" spans="1:27" ht="21">
      <c r="B190" s="151"/>
      <c r="C190" s="152"/>
      <c r="D190" s="160"/>
      <c r="E190" s="160"/>
      <c r="F190" s="161"/>
      <c r="G190" s="156"/>
      <c r="H190" s="157"/>
      <c r="I190" s="158">
        <f t="shared" si="92"/>
        <v>0</v>
      </c>
      <c r="J190" s="159">
        <f t="shared" si="91"/>
        <v>0</v>
      </c>
    </row>
    <row r="191" spans="1:27" ht="21">
      <c r="B191" s="151"/>
      <c r="C191" s="152"/>
      <c r="D191" s="160"/>
      <c r="E191" s="160"/>
      <c r="F191" s="161"/>
      <c r="G191" s="156"/>
      <c r="H191" s="157"/>
      <c r="I191" s="158">
        <f t="shared" si="92"/>
        <v>0</v>
      </c>
      <c r="J191" s="159">
        <f t="shared" si="91"/>
        <v>0</v>
      </c>
    </row>
    <row r="192" spans="1:27" ht="21" customHeight="1">
      <c r="B192" s="151"/>
      <c r="C192" s="152"/>
      <c r="D192" s="160"/>
      <c r="E192" s="160"/>
      <c r="F192" s="161"/>
      <c r="G192" s="156"/>
      <c r="H192" s="157"/>
      <c r="I192" s="158">
        <f t="shared" si="92"/>
        <v>0</v>
      </c>
      <c r="J192" s="159">
        <f t="shared" si="91"/>
        <v>0</v>
      </c>
    </row>
    <row r="193" spans="2:13" ht="21">
      <c r="B193" s="151" t="s">
        <v>124</v>
      </c>
      <c r="C193" s="152"/>
      <c r="D193" s="160"/>
      <c r="E193" s="160"/>
      <c r="F193" s="162"/>
      <c r="G193" s="156"/>
      <c r="H193" s="157"/>
      <c r="I193" s="158">
        <f t="shared" si="92"/>
        <v>0</v>
      </c>
      <c r="J193" s="159">
        <f t="shared" si="91"/>
        <v>0</v>
      </c>
    </row>
    <row r="194" spans="2:13" ht="21">
      <c r="B194" s="163"/>
      <c r="C194" s="152"/>
      <c r="D194" s="160"/>
      <c r="E194" s="160"/>
      <c r="F194" s="162"/>
      <c r="G194" s="156"/>
      <c r="H194" s="157"/>
      <c r="I194" s="158">
        <f t="shared" si="92"/>
        <v>0</v>
      </c>
      <c r="J194" s="159">
        <f t="shared" si="91"/>
        <v>0</v>
      </c>
    </row>
    <row r="195" spans="2:13" ht="21">
      <c r="B195" s="163"/>
      <c r="C195" s="164"/>
      <c r="D195" s="165"/>
      <c r="E195" s="165"/>
      <c r="F195" s="162"/>
      <c r="G195" s="155"/>
      <c r="H195" s="157"/>
      <c r="I195" s="158">
        <f t="shared" si="92"/>
        <v>0</v>
      </c>
      <c r="J195" s="159">
        <f t="shared" si="91"/>
        <v>0</v>
      </c>
    </row>
    <row r="196" spans="2:13" ht="21">
      <c r="B196" s="163"/>
      <c r="C196" s="164"/>
      <c r="D196" s="165"/>
      <c r="E196" s="165"/>
      <c r="F196" s="162"/>
      <c r="G196" s="155"/>
      <c r="H196" s="157"/>
      <c r="I196" s="158">
        <f t="shared" si="92"/>
        <v>0</v>
      </c>
      <c r="J196" s="159">
        <f t="shared" si="91"/>
        <v>0</v>
      </c>
    </row>
    <row r="197" spans="2:13" ht="24" thickBot="1">
      <c r="B197" s="163"/>
      <c r="C197" s="164"/>
      <c r="D197" s="166"/>
      <c r="E197" s="166"/>
      <c r="F197" s="162"/>
      <c r="G197" s="155"/>
      <c r="H197" s="157"/>
      <c r="I197" s="167">
        <f t="shared" si="92"/>
        <v>0</v>
      </c>
      <c r="J197" s="168">
        <f t="shared" si="91"/>
        <v>0</v>
      </c>
      <c r="K197" s="169"/>
      <c r="L197" s="50">
        <f>SUM(J188:J197)</f>
        <v>0</v>
      </c>
      <c r="M197" s="49" t="str">
        <f>+B187</f>
        <v xml:space="preserve">1200  Local or Out of Town Staff Travel </v>
      </c>
    </row>
    <row r="198" spans="2:13" ht="21">
      <c r="B198" s="170" t="s">
        <v>32</v>
      </c>
      <c r="C198" s="171"/>
      <c r="D198" s="172"/>
      <c r="E198" s="172"/>
      <c r="F198" s="173"/>
      <c r="G198" s="174"/>
      <c r="H198" s="175"/>
      <c r="I198" s="149"/>
      <c r="J198" s="150"/>
    </row>
    <row r="199" spans="2:13" ht="21">
      <c r="B199" s="163"/>
      <c r="C199" s="176"/>
      <c r="D199" s="177"/>
      <c r="E199" s="177"/>
      <c r="F199" s="161"/>
      <c r="G199" s="161"/>
      <c r="H199" s="178"/>
      <c r="I199" s="158">
        <f>F199*G199*H199</f>
        <v>0</v>
      </c>
      <c r="J199" s="159">
        <f t="shared" si="91"/>
        <v>0</v>
      </c>
    </row>
    <row r="200" spans="2:13" ht="21">
      <c r="B200" s="163"/>
      <c r="C200" s="176"/>
      <c r="D200" s="177"/>
      <c r="E200" s="177"/>
      <c r="F200" s="161"/>
      <c r="G200" s="161"/>
      <c r="H200" s="178"/>
      <c r="I200" s="158">
        <f t="shared" ref="I200:I263" si="93">F200*G200*H200</f>
        <v>0</v>
      </c>
      <c r="J200" s="159">
        <f t="shared" si="91"/>
        <v>0</v>
      </c>
    </row>
    <row r="201" spans="2:13" ht="21">
      <c r="B201" s="163"/>
      <c r="C201" s="176"/>
      <c r="D201" s="179"/>
      <c r="E201" s="177"/>
      <c r="F201" s="161"/>
      <c r="G201" s="161"/>
      <c r="H201" s="178"/>
      <c r="I201" s="158">
        <f t="shared" si="93"/>
        <v>0</v>
      </c>
      <c r="J201" s="159">
        <f t="shared" si="91"/>
        <v>0</v>
      </c>
    </row>
    <row r="202" spans="2:13" ht="21">
      <c r="B202" s="163"/>
      <c r="C202" s="176"/>
      <c r="D202" s="177"/>
      <c r="E202" s="177"/>
      <c r="F202" s="161"/>
      <c r="G202" s="161"/>
      <c r="H202" s="178"/>
      <c r="I202" s="158">
        <f t="shared" si="93"/>
        <v>0</v>
      </c>
      <c r="J202" s="159">
        <f t="shared" si="91"/>
        <v>0</v>
      </c>
    </row>
    <row r="203" spans="2:13" ht="21">
      <c r="B203" s="163"/>
      <c r="C203" s="176"/>
      <c r="D203" s="177"/>
      <c r="E203" s="177"/>
      <c r="F203" s="161"/>
      <c r="G203" s="161"/>
      <c r="H203" s="178"/>
      <c r="I203" s="158">
        <f t="shared" si="93"/>
        <v>0</v>
      </c>
      <c r="J203" s="159">
        <f t="shared" si="91"/>
        <v>0</v>
      </c>
    </row>
    <row r="204" spans="2:13" ht="21">
      <c r="B204" s="163"/>
      <c r="C204" s="176"/>
      <c r="D204" s="177"/>
      <c r="E204" s="177"/>
      <c r="F204" s="161"/>
      <c r="G204" s="161"/>
      <c r="H204" s="178"/>
      <c r="I204" s="158">
        <f t="shared" si="93"/>
        <v>0</v>
      </c>
      <c r="J204" s="159">
        <f t="shared" si="91"/>
        <v>0</v>
      </c>
    </row>
    <row r="205" spans="2:13" ht="24" thickBot="1">
      <c r="B205" s="163"/>
      <c r="C205" s="176"/>
      <c r="D205" s="177"/>
      <c r="E205" s="177"/>
      <c r="F205" s="161"/>
      <c r="G205" s="161"/>
      <c r="H205" s="178"/>
      <c r="I205" s="167">
        <f t="shared" si="93"/>
        <v>0</v>
      </c>
      <c r="J205" s="168">
        <f t="shared" si="91"/>
        <v>0</v>
      </c>
      <c r="K205" s="169"/>
      <c r="L205" s="50">
        <f>SUM(J199:J205)</f>
        <v>0</v>
      </c>
      <c r="M205" s="49" t="str">
        <f>+B198</f>
        <v xml:space="preserve">1300  Contractual Service/Consultants/Professional Fees </v>
      </c>
    </row>
    <row r="206" spans="2:13" ht="21">
      <c r="B206" s="170" t="s">
        <v>33</v>
      </c>
      <c r="C206" s="171"/>
      <c r="D206" s="172"/>
      <c r="E206" s="172"/>
      <c r="F206" s="173"/>
      <c r="G206" s="174"/>
      <c r="H206" s="175"/>
      <c r="I206" s="149"/>
      <c r="J206" s="150"/>
    </row>
    <row r="207" spans="2:13" ht="21">
      <c r="B207" s="180"/>
      <c r="C207" s="176"/>
      <c r="D207" s="177"/>
      <c r="E207" s="177"/>
      <c r="F207" s="161"/>
      <c r="G207" s="161"/>
      <c r="H207" s="178"/>
      <c r="I207" s="158">
        <f t="shared" si="93"/>
        <v>0</v>
      </c>
      <c r="J207" s="159">
        <f t="shared" si="91"/>
        <v>0</v>
      </c>
    </row>
    <row r="208" spans="2:13" ht="21">
      <c r="B208" s="163"/>
      <c r="C208" s="176"/>
      <c r="D208" s="177"/>
      <c r="E208" s="177"/>
      <c r="F208" s="161"/>
      <c r="G208" s="161"/>
      <c r="H208" s="178"/>
      <c r="I208" s="158">
        <f t="shared" si="93"/>
        <v>0</v>
      </c>
      <c r="J208" s="159">
        <f t="shared" si="91"/>
        <v>0</v>
      </c>
    </row>
    <row r="209" spans="2:13" ht="21">
      <c r="B209" s="163"/>
      <c r="C209" s="176"/>
      <c r="D209" s="177"/>
      <c r="E209" s="177"/>
      <c r="F209" s="161"/>
      <c r="G209" s="161"/>
      <c r="H209" s="178"/>
      <c r="I209" s="158">
        <f t="shared" si="93"/>
        <v>0</v>
      </c>
      <c r="J209" s="159">
        <f t="shared" si="91"/>
        <v>0</v>
      </c>
    </row>
    <row r="210" spans="2:13" ht="21">
      <c r="B210" s="163"/>
      <c r="C210" s="176"/>
      <c r="D210" s="177"/>
      <c r="E210" s="177"/>
      <c r="F210" s="161"/>
      <c r="G210" s="161"/>
      <c r="H210" s="178"/>
      <c r="I210" s="158">
        <f t="shared" si="93"/>
        <v>0</v>
      </c>
      <c r="J210" s="159">
        <f t="shared" si="91"/>
        <v>0</v>
      </c>
    </row>
    <row r="211" spans="2:13" ht="21">
      <c r="B211" s="163"/>
      <c r="C211" s="176"/>
      <c r="D211" s="177"/>
      <c r="E211" s="177"/>
      <c r="F211" s="161"/>
      <c r="G211" s="161"/>
      <c r="H211" s="178"/>
      <c r="I211" s="158">
        <f t="shared" si="93"/>
        <v>0</v>
      </c>
      <c r="J211" s="159">
        <f t="shared" si="91"/>
        <v>0</v>
      </c>
    </row>
    <row r="212" spans="2:13" ht="21">
      <c r="B212" s="163"/>
      <c r="C212" s="176"/>
      <c r="D212" s="177"/>
      <c r="E212" s="177"/>
      <c r="F212" s="161"/>
      <c r="G212" s="161"/>
      <c r="H212" s="178"/>
      <c r="I212" s="158">
        <f t="shared" si="93"/>
        <v>0</v>
      </c>
      <c r="J212" s="159">
        <f t="shared" si="91"/>
        <v>0</v>
      </c>
    </row>
    <row r="213" spans="2:13" ht="21">
      <c r="B213" s="163"/>
      <c r="C213" s="176"/>
      <c r="D213" s="177"/>
      <c r="E213" s="177"/>
      <c r="F213" s="161"/>
      <c r="G213" s="161"/>
      <c r="H213" s="178"/>
      <c r="I213" s="158">
        <f t="shared" si="93"/>
        <v>0</v>
      </c>
      <c r="J213" s="159">
        <f t="shared" si="91"/>
        <v>0</v>
      </c>
    </row>
    <row r="214" spans="2:13" ht="21">
      <c r="B214" s="163"/>
      <c r="C214" s="176"/>
      <c r="D214" s="177"/>
      <c r="E214" s="177"/>
      <c r="F214" s="161"/>
      <c r="G214" s="161"/>
      <c r="H214" s="178"/>
      <c r="I214" s="158">
        <f t="shared" si="93"/>
        <v>0</v>
      </c>
      <c r="J214" s="159">
        <f t="shared" si="91"/>
        <v>0</v>
      </c>
    </row>
    <row r="215" spans="2:13" ht="21">
      <c r="B215" s="163"/>
      <c r="C215" s="176"/>
      <c r="D215" s="177"/>
      <c r="E215" s="177"/>
      <c r="F215" s="161"/>
      <c r="G215" s="161"/>
      <c r="H215" s="178"/>
      <c r="I215" s="158">
        <f t="shared" si="93"/>
        <v>0</v>
      </c>
      <c r="J215" s="159">
        <f t="shared" si="91"/>
        <v>0</v>
      </c>
    </row>
    <row r="216" spans="2:13" ht="24" thickBot="1">
      <c r="B216" s="163"/>
      <c r="C216" s="176"/>
      <c r="D216" s="177"/>
      <c r="E216" s="177"/>
      <c r="F216" s="161"/>
      <c r="G216" s="161"/>
      <c r="H216" s="178"/>
      <c r="I216" s="167">
        <f t="shared" si="93"/>
        <v>0</v>
      </c>
      <c r="J216" s="168">
        <f t="shared" si="91"/>
        <v>0</v>
      </c>
      <c r="K216" s="169"/>
      <c r="L216" s="50">
        <f>SUM(J207:J216)</f>
        <v>0</v>
      </c>
      <c r="M216" s="49" t="str">
        <f>+B206</f>
        <v xml:space="preserve">1400  Space and Utilities </v>
      </c>
    </row>
    <row r="217" spans="2:13" ht="21">
      <c r="B217" s="170" t="s">
        <v>34</v>
      </c>
      <c r="C217" s="171"/>
      <c r="D217" s="172"/>
      <c r="E217" s="172"/>
      <c r="F217" s="173"/>
      <c r="G217" s="181"/>
      <c r="H217" s="182"/>
      <c r="I217" s="149"/>
      <c r="J217" s="150"/>
    </row>
    <row r="218" spans="2:13" ht="21">
      <c r="B218" s="151" t="s">
        <v>123</v>
      </c>
      <c r="C218" s="176"/>
      <c r="D218" s="177"/>
      <c r="E218" s="177"/>
      <c r="F218" s="161"/>
      <c r="G218" s="161"/>
      <c r="H218" s="178"/>
      <c r="I218" s="158">
        <f t="shared" si="93"/>
        <v>0</v>
      </c>
      <c r="J218" s="159">
        <f t="shared" si="91"/>
        <v>0</v>
      </c>
    </row>
    <row r="219" spans="2:13" ht="21">
      <c r="B219" s="151"/>
      <c r="C219" s="176"/>
      <c r="D219" s="177"/>
      <c r="E219" s="177"/>
      <c r="F219" s="161"/>
      <c r="G219" s="161"/>
      <c r="H219" s="178"/>
      <c r="I219" s="158">
        <f t="shared" si="93"/>
        <v>0</v>
      </c>
      <c r="J219" s="159">
        <f t="shared" si="91"/>
        <v>0</v>
      </c>
    </row>
    <row r="220" spans="2:13" ht="21">
      <c r="B220" s="151"/>
      <c r="C220" s="176"/>
      <c r="D220" s="177"/>
      <c r="E220" s="177"/>
      <c r="F220" s="161"/>
      <c r="G220" s="161"/>
      <c r="H220" s="178"/>
      <c r="I220" s="158">
        <f t="shared" si="93"/>
        <v>0</v>
      </c>
      <c r="J220" s="159">
        <f t="shared" si="91"/>
        <v>0</v>
      </c>
    </row>
    <row r="221" spans="2:13" ht="21">
      <c r="B221" s="151"/>
      <c r="C221" s="176"/>
      <c r="D221" s="177"/>
      <c r="E221" s="177"/>
      <c r="F221" s="161"/>
      <c r="G221" s="161"/>
      <c r="H221" s="178"/>
      <c r="I221" s="158">
        <f t="shared" si="93"/>
        <v>0</v>
      </c>
      <c r="J221" s="159">
        <f t="shared" si="91"/>
        <v>0</v>
      </c>
    </row>
    <row r="222" spans="2:13" ht="21">
      <c r="B222" s="151"/>
      <c r="C222" s="176"/>
      <c r="D222" s="177"/>
      <c r="E222" s="177"/>
      <c r="F222" s="161"/>
      <c r="G222" s="161"/>
      <c r="H222" s="178"/>
      <c r="I222" s="158">
        <f t="shared" si="93"/>
        <v>0</v>
      </c>
      <c r="J222" s="159">
        <f t="shared" si="91"/>
        <v>0</v>
      </c>
    </row>
    <row r="223" spans="2:13" ht="21">
      <c r="B223" s="151" t="s">
        <v>124</v>
      </c>
      <c r="C223" s="176"/>
      <c r="D223" s="177"/>
      <c r="E223" s="177"/>
      <c r="F223" s="161"/>
      <c r="G223" s="161"/>
      <c r="H223" s="178"/>
      <c r="I223" s="158">
        <f t="shared" si="93"/>
        <v>0</v>
      </c>
      <c r="J223" s="159">
        <f t="shared" si="91"/>
        <v>0</v>
      </c>
    </row>
    <row r="224" spans="2:13" ht="21">
      <c r="B224" s="151"/>
      <c r="C224" s="176"/>
      <c r="D224" s="177"/>
      <c r="E224" s="177"/>
      <c r="F224" s="161"/>
      <c r="G224" s="161"/>
      <c r="H224" s="178"/>
      <c r="I224" s="158">
        <f t="shared" si="93"/>
        <v>0</v>
      </c>
      <c r="J224" s="159">
        <f t="shared" si="91"/>
        <v>0</v>
      </c>
    </row>
    <row r="225" spans="2:13" ht="21">
      <c r="B225" s="151"/>
      <c r="C225" s="176"/>
      <c r="D225" s="177"/>
      <c r="E225" s="177"/>
      <c r="F225" s="161"/>
      <c r="G225" s="161"/>
      <c r="H225" s="178"/>
      <c r="I225" s="158">
        <f t="shared" si="93"/>
        <v>0</v>
      </c>
      <c r="J225" s="159">
        <f t="shared" si="91"/>
        <v>0</v>
      </c>
    </row>
    <row r="226" spans="2:13" ht="21">
      <c r="B226" s="151"/>
      <c r="C226" s="176"/>
      <c r="D226" s="177"/>
      <c r="E226" s="177"/>
      <c r="F226" s="161"/>
      <c r="G226" s="161"/>
      <c r="H226" s="178"/>
      <c r="I226" s="158">
        <f t="shared" si="93"/>
        <v>0</v>
      </c>
      <c r="J226" s="159">
        <f t="shared" si="91"/>
        <v>0</v>
      </c>
    </row>
    <row r="227" spans="2:13" ht="24" thickBot="1">
      <c r="B227" s="151"/>
      <c r="C227" s="176"/>
      <c r="D227" s="177"/>
      <c r="E227" s="177"/>
      <c r="F227" s="161"/>
      <c r="G227" s="161"/>
      <c r="H227" s="178"/>
      <c r="I227" s="167">
        <f t="shared" si="93"/>
        <v>0</v>
      </c>
      <c r="J227" s="168">
        <f t="shared" si="91"/>
        <v>0</v>
      </c>
      <c r="K227" s="169"/>
      <c r="L227" s="50">
        <f>SUM(J218:J227)</f>
        <v>0</v>
      </c>
      <c r="M227" s="49" t="str">
        <f>+B217</f>
        <v xml:space="preserve">1600  Expenses/Supplies </v>
      </c>
    </row>
    <row r="228" spans="2:13" ht="21">
      <c r="B228" s="170" t="s">
        <v>35</v>
      </c>
      <c r="C228" s="171"/>
      <c r="D228" s="172"/>
      <c r="E228" s="172"/>
      <c r="F228" s="173"/>
      <c r="G228" s="174"/>
      <c r="H228" s="175"/>
      <c r="I228" s="149"/>
      <c r="J228" s="150"/>
    </row>
    <row r="229" spans="2:13" ht="21">
      <c r="B229" s="183"/>
      <c r="C229" s="176"/>
      <c r="D229" s="177"/>
      <c r="E229" s="177"/>
      <c r="F229" s="161"/>
      <c r="G229" s="161"/>
      <c r="H229" s="178"/>
      <c r="I229" s="158">
        <f t="shared" si="93"/>
        <v>0</v>
      </c>
      <c r="J229" s="159">
        <f t="shared" si="91"/>
        <v>0</v>
      </c>
    </row>
    <row r="230" spans="2:13" ht="21">
      <c r="B230" s="151"/>
      <c r="C230" s="176"/>
      <c r="D230" s="177"/>
      <c r="E230" s="177"/>
      <c r="F230" s="161"/>
      <c r="G230" s="161"/>
      <c r="H230" s="178"/>
      <c r="I230" s="158">
        <f t="shared" si="93"/>
        <v>0</v>
      </c>
      <c r="J230" s="159">
        <f t="shared" si="91"/>
        <v>0</v>
      </c>
    </row>
    <row r="231" spans="2:13" ht="21">
      <c r="B231" s="151"/>
      <c r="C231" s="176"/>
      <c r="D231" s="177"/>
      <c r="E231" s="177"/>
      <c r="F231" s="161"/>
      <c r="G231" s="161"/>
      <c r="H231" s="178"/>
      <c r="I231" s="158">
        <f t="shared" si="93"/>
        <v>0</v>
      </c>
      <c r="J231" s="159">
        <f t="shared" si="91"/>
        <v>0</v>
      </c>
    </row>
    <row r="232" spans="2:13" ht="21">
      <c r="B232" s="151"/>
      <c r="C232" s="176"/>
      <c r="D232" s="177"/>
      <c r="E232" s="177"/>
      <c r="F232" s="161"/>
      <c r="G232" s="161"/>
      <c r="H232" s="178"/>
      <c r="I232" s="158">
        <f t="shared" si="93"/>
        <v>0</v>
      </c>
      <c r="J232" s="159">
        <f t="shared" si="91"/>
        <v>0</v>
      </c>
    </row>
    <row r="233" spans="2:13" ht="21">
      <c r="B233" s="151"/>
      <c r="C233" s="176"/>
      <c r="D233" s="177"/>
      <c r="E233" s="177"/>
      <c r="F233" s="161"/>
      <c r="G233" s="161"/>
      <c r="H233" s="178"/>
      <c r="I233" s="158">
        <f t="shared" si="93"/>
        <v>0</v>
      </c>
      <c r="J233" s="159">
        <f t="shared" si="91"/>
        <v>0</v>
      </c>
    </row>
    <row r="234" spans="2:13" ht="21">
      <c r="B234" s="151"/>
      <c r="C234" s="176"/>
      <c r="D234" s="177"/>
      <c r="E234" s="177"/>
      <c r="F234" s="161"/>
      <c r="G234" s="161"/>
      <c r="H234" s="178"/>
      <c r="I234" s="158">
        <f t="shared" si="93"/>
        <v>0</v>
      </c>
      <c r="J234" s="159">
        <f t="shared" si="91"/>
        <v>0</v>
      </c>
    </row>
    <row r="235" spans="2:13" ht="21">
      <c r="B235" s="151"/>
      <c r="C235" s="176"/>
      <c r="D235" s="177"/>
      <c r="E235" s="177"/>
      <c r="F235" s="161"/>
      <c r="G235" s="161"/>
      <c r="H235" s="178"/>
      <c r="I235" s="158">
        <f t="shared" si="93"/>
        <v>0</v>
      </c>
      <c r="J235" s="159">
        <f t="shared" si="91"/>
        <v>0</v>
      </c>
    </row>
    <row r="236" spans="2:13" ht="21">
      <c r="B236" s="151"/>
      <c r="C236" s="176"/>
      <c r="D236" s="177"/>
      <c r="E236" s="177"/>
      <c r="F236" s="161"/>
      <c r="G236" s="161"/>
      <c r="H236" s="178"/>
      <c r="I236" s="158">
        <f t="shared" si="93"/>
        <v>0</v>
      </c>
      <c r="J236" s="159">
        <f t="shared" si="91"/>
        <v>0</v>
      </c>
    </row>
    <row r="237" spans="2:13" ht="21">
      <c r="B237" s="151"/>
      <c r="C237" s="176"/>
      <c r="D237" s="177"/>
      <c r="E237" s="177"/>
      <c r="F237" s="161"/>
      <c r="G237" s="161"/>
      <c r="H237" s="178"/>
      <c r="I237" s="158">
        <f t="shared" si="93"/>
        <v>0</v>
      </c>
      <c r="J237" s="159">
        <f t="shared" si="91"/>
        <v>0</v>
      </c>
    </row>
    <row r="238" spans="2:13" ht="24" thickBot="1">
      <c r="B238" s="151"/>
      <c r="C238" s="176"/>
      <c r="D238" s="177"/>
      <c r="E238" s="177"/>
      <c r="F238" s="161"/>
      <c r="G238" s="161"/>
      <c r="H238" s="178"/>
      <c r="I238" s="167">
        <f t="shared" si="93"/>
        <v>0</v>
      </c>
      <c r="J238" s="168">
        <f t="shared" si="91"/>
        <v>0</v>
      </c>
      <c r="K238" s="169"/>
      <c r="L238" s="50">
        <f>SUM(J229:J238)</f>
        <v>0</v>
      </c>
      <c r="M238" s="49" t="str">
        <f>+B228</f>
        <v xml:space="preserve">1700  Other Items </v>
      </c>
    </row>
    <row r="239" spans="2:13" ht="21">
      <c r="B239" s="170" t="s">
        <v>36</v>
      </c>
      <c r="C239" s="171"/>
      <c r="D239" s="172"/>
      <c r="E239" s="172"/>
      <c r="F239" s="173"/>
      <c r="G239" s="174"/>
      <c r="H239" s="175"/>
      <c r="I239" s="149"/>
      <c r="J239" s="150"/>
    </row>
    <row r="240" spans="2:13" ht="21">
      <c r="B240" s="183"/>
      <c r="C240" s="176"/>
      <c r="D240" s="177"/>
      <c r="E240" s="177"/>
      <c r="F240" s="161"/>
      <c r="G240" s="161"/>
      <c r="H240" s="178"/>
      <c r="I240" s="158">
        <f t="shared" si="93"/>
        <v>0</v>
      </c>
      <c r="J240" s="159">
        <f t="shared" si="91"/>
        <v>0</v>
      </c>
    </row>
    <row r="241" spans="1:13" ht="21">
      <c r="B241" s="151"/>
      <c r="C241" s="176"/>
      <c r="D241" s="177"/>
      <c r="E241" s="177"/>
      <c r="F241" s="161"/>
      <c r="G241" s="161"/>
      <c r="H241" s="178"/>
      <c r="I241" s="158">
        <f t="shared" si="93"/>
        <v>0</v>
      </c>
      <c r="J241" s="159">
        <f t="shared" si="91"/>
        <v>0</v>
      </c>
    </row>
    <row r="242" spans="1:13" ht="21">
      <c r="B242" s="151"/>
      <c r="C242" s="176"/>
      <c r="D242" s="177"/>
      <c r="E242" s="177"/>
      <c r="F242" s="161"/>
      <c r="G242" s="161"/>
      <c r="H242" s="178"/>
      <c r="I242" s="158">
        <f t="shared" si="93"/>
        <v>0</v>
      </c>
      <c r="J242" s="159">
        <f t="shared" si="91"/>
        <v>0</v>
      </c>
    </row>
    <row r="243" spans="1:13" ht="21">
      <c r="B243" s="151"/>
      <c r="C243" s="176"/>
      <c r="D243" s="177"/>
      <c r="E243" s="177"/>
      <c r="F243" s="161"/>
      <c r="G243" s="161"/>
      <c r="H243" s="178"/>
      <c r="I243" s="158">
        <f t="shared" si="93"/>
        <v>0</v>
      </c>
      <c r="J243" s="159">
        <f t="shared" si="91"/>
        <v>0</v>
      </c>
    </row>
    <row r="244" spans="1:13" ht="21">
      <c r="B244" s="151"/>
      <c r="C244" s="176"/>
      <c r="D244" s="177"/>
      <c r="E244" s="177"/>
      <c r="F244" s="161"/>
      <c r="G244" s="161"/>
      <c r="H244" s="178"/>
      <c r="I244" s="158">
        <f t="shared" si="93"/>
        <v>0</v>
      </c>
      <c r="J244" s="159">
        <f t="shared" si="91"/>
        <v>0</v>
      </c>
    </row>
    <row r="245" spans="1:13" ht="21">
      <c r="B245" s="151"/>
      <c r="C245" s="176"/>
      <c r="D245" s="177"/>
      <c r="E245" s="177"/>
      <c r="F245" s="161"/>
      <c r="G245" s="161"/>
      <c r="H245" s="178"/>
      <c r="I245" s="158">
        <f t="shared" si="93"/>
        <v>0</v>
      </c>
      <c r="J245" s="159">
        <f t="shared" si="91"/>
        <v>0</v>
      </c>
    </row>
    <row r="246" spans="1:13" ht="21">
      <c r="B246" s="151"/>
      <c r="C246" s="176"/>
      <c r="D246" s="177"/>
      <c r="E246" s="177"/>
      <c r="F246" s="161"/>
      <c r="G246" s="161"/>
      <c r="H246" s="178"/>
      <c r="I246" s="158">
        <f t="shared" si="93"/>
        <v>0</v>
      </c>
      <c r="J246" s="159">
        <f t="shared" si="91"/>
        <v>0</v>
      </c>
    </row>
    <row r="247" spans="1:13" ht="21">
      <c r="B247" s="151"/>
      <c r="C247" s="176"/>
      <c r="D247" s="177"/>
      <c r="E247" s="177"/>
      <c r="F247" s="161"/>
      <c r="G247" s="161"/>
      <c r="H247" s="178"/>
      <c r="I247" s="158">
        <f t="shared" si="93"/>
        <v>0</v>
      </c>
      <c r="J247" s="159">
        <f t="shared" si="91"/>
        <v>0</v>
      </c>
    </row>
    <row r="248" spans="1:13" ht="21">
      <c r="B248" s="151"/>
      <c r="C248" s="176"/>
      <c r="D248" s="177"/>
      <c r="E248" s="177"/>
      <c r="F248" s="161"/>
      <c r="G248" s="161"/>
      <c r="H248" s="178"/>
      <c r="I248" s="158">
        <f t="shared" si="93"/>
        <v>0</v>
      </c>
      <c r="J248" s="159">
        <f t="shared" si="91"/>
        <v>0</v>
      </c>
    </row>
    <row r="249" spans="1:13" ht="24" thickBot="1">
      <c r="B249" s="151"/>
      <c r="C249" s="176"/>
      <c r="D249" s="177"/>
      <c r="E249" s="177"/>
      <c r="F249" s="161"/>
      <c r="G249" s="161"/>
      <c r="H249" s="178"/>
      <c r="I249" s="167">
        <f t="shared" si="93"/>
        <v>0</v>
      </c>
      <c r="J249" s="168">
        <f t="shared" si="91"/>
        <v>0</v>
      </c>
      <c r="K249" s="169"/>
      <c r="L249" s="50">
        <f>SUM(J240:J249)</f>
        <v>0</v>
      </c>
      <c r="M249" s="49" t="str">
        <f>+B239</f>
        <v xml:space="preserve">8010  Flex Funds </v>
      </c>
    </row>
    <row r="250" spans="1:13" ht="21">
      <c r="B250" s="170" t="s">
        <v>37</v>
      </c>
      <c r="C250" s="171"/>
      <c r="D250" s="172"/>
      <c r="E250" s="172"/>
      <c r="F250" s="173"/>
      <c r="G250" s="174"/>
      <c r="H250" s="175"/>
      <c r="I250" s="158"/>
      <c r="J250" s="159"/>
    </row>
    <row r="251" spans="1:13" ht="21">
      <c r="A251" s="60">
        <v>1</v>
      </c>
      <c r="B251" s="151" t="s">
        <v>123</v>
      </c>
      <c r="C251" s="176"/>
      <c r="D251" s="177"/>
      <c r="E251" s="177"/>
      <c r="F251" s="161"/>
      <c r="G251" s="161"/>
      <c r="H251" s="178"/>
      <c r="I251" s="158">
        <f>F251*G251*H251</f>
        <v>0</v>
      </c>
      <c r="J251" s="159">
        <f t="shared" ref="J251:J275" si="94">ROUND(I251,0)</f>
        <v>0</v>
      </c>
    </row>
    <row r="252" spans="1:13" ht="21">
      <c r="A252" s="60">
        <v>2</v>
      </c>
      <c r="B252" s="151"/>
      <c r="C252" s="176"/>
      <c r="D252" s="177"/>
      <c r="E252" s="177"/>
      <c r="F252" s="161"/>
      <c r="G252" s="161"/>
      <c r="H252" s="178"/>
      <c r="I252" s="158">
        <f t="shared" si="93"/>
        <v>0</v>
      </c>
      <c r="J252" s="159">
        <f t="shared" si="94"/>
        <v>0</v>
      </c>
    </row>
    <row r="253" spans="1:13" ht="21">
      <c r="A253" s="60">
        <v>3</v>
      </c>
      <c r="B253" s="151"/>
      <c r="C253" s="176"/>
      <c r="D253" s="177"/>
      <c r="E253" s="177"/>
      <c r="F253" s="161"/>
      <c r="G253" s="161"/>
      <c r="H253" s="178"/>
      <c r="I253" s="158">
        <f t="shared" si="93"/>
        <v>0</v>
      </c>
      <c r="J253" s="159">
        <f t="shared" si="94"/>
        <v>0</v>
      </c>
    </row>
    <row r="254" spans="1:13" ht="21">
      <c r="A254" s="60">
        <v>4</v>
      </c>
      <c r="B254" s="151"/>
      <c r="C254" s="176"/>
      <c r="D254" s="177"/>
      <c r="E254" s="177"/>
      <c r="F254" s="161"/>
      <c r="G254" s="161"/>
      <c r="H254" s="178"/>
      <c r="I254" s="158">
        <f t="shared" si="93"/>
        <v>0</v>
      </c>
      <c r="J254" s="159">
        <f t="shared" si="94"/>
        <v>0</v>
      </c>
    </row>
    <row r="255" spans="1:13" ht="21">
      <c r="A255" s="60">
        <v>5</v>
      </c>
      <c r="B255" s="151"/>
      <c r="C255" s="176"/>
      <c r="D255" s="177"/>
      <c r="E255" s="177"/>
      <c r="F255" s="161"/>
      <c r="G255" s="161"/>
      <c r="H255" s="178"/>
      <c r="I255" s="158">
        <f t="shared" si="93"/>
        <v>0</v>
      </c>
      <c r="J255" s="159">
        <f t="shared" si="94"/>
        <v>0</v>
      </c>
    </row>
    <row r="256" spans="1:13" ht="21">
      <c r="A256" s="60">
        <v>6</v>
      </c>
      <c r="B256" s="151"/>
      <c r="C256" s="176"/>
      <c r="D256" s="177"/>
      <c r="E256" s="177"/>
      <c r="F256" s="161"/>
      <c r="G256" s="161"/>
      <c r="H256" s="178"/>
      <c r="I256" s="158">
        <f t="shared" si="93"/>
        <v>0</v>
      </c>
      <c r="J256" s="159">
        <f t="shared" si="94"/>
        <v>0</v>
      </c>
    </row>
    <row r="257" spans="1:10" ht="21">
      <c r="A257" s="60">
        <v>7</v>
      </c>
      <c r="B257" s="151"/>
      <c r="C257" s="176"/>
      <c r="D257" s="177"/>
      <c r="E257" s="177"/>
      <c r="F257" s="161"/>
      <c r="G257" s="161"/>
      <c r="H257" s="178"/>
      <c r="I257" s="158">
        <f t="shared" si="93"/>
        <v>0</v>
      </c>
      <c r="J257" s="159">
        <f t="shared" si="94"/>
        <v>0</v>
      </c>
    </row>
    <row r="258" spans="1:10" ht="21">
      <c r="A258" s="60">
        <v>8</v>
      </c>
      <c r="B258" s="151"/>
      <c r="C258" s="176"/>
      <c r="D258" s="177"/>
      <c r="E258" s="177"/>
      <c r="F258" s="161"/>
      <c r="G258" s="161"/>
      <c r="H258" s="178"/>
      <c r="I258" s="158">
        <f t="shared" si="93"/>
        <v>0</v>
      </c>
      <c r="J258" s="159">
        <f t="shared" si="94"/>
        <v>0</v>
      </c>
    </row>
    <row r="259" spans="1:10" ht="21">
      <c r="A259" s="60">
        <v>9</v>
      </c>
      <c r="B259" s="151"/>
      <c r="C259" s="176"/>
      <c r="D259" s="177"/>
      <c r="E259" s="177"/>
      <c r="F259" s="161"/>
      <c r="G259" s="161"/>
      <c r="H259" s="178"/>
      <c r="I259" s="158">
        <f t="shared" si="93"/>
        <v>0</v>
      </c>
      <c r="J259" s="159">
        <f t="shared" si="94"/>
        <v>0</v>
      </c>
    </row>
    <row r="260" spans="1:10" ht="21">
      <c r="A260" s="60">
        <v>10</v>
      </c>
      <c r="B260" s="151"/>
      <c r="C260" s="176"/>
      <c r="D260" s="177"/>
      <c r="E260" s="177"/>
      <c r="F260" s="161"/>
      <c r="G260" s="161"/>
      <c r="H260" s="178"/>
      <c r="I260" s="158">
        <f t="shared" si="93"/>
        <v>0</v>
      </c>
      <c r="J260" s="159">
        <f t="shared" si="94"/>
        <v>0</v>
      </c>
    </row>
    <row r="261" spans="1:10" ht="21">
      <c r="A261" s="60">
        <v>11</v>
      </c>
      <c r="B261" s="151"/>
      <c r="C261" s="176"/>
      <c r="D261" s="177"/>
      <c r="E261" s="177"/>
      <c r="F261" s="161"/>
      <c r="G261" s="161"/>
      <c r="H261" s="178"/>
      <c r="I261" s="158">
        <f t="shared" si="93"/>
        <v>0</v>
      </c>
      <c r="J261" s="159">
        <f t="shared" si="94"/>
        <v>0</v>
      </c>
    </row>
    <row r="262" spans="1:10" ht="21">
      <c r="A262" s="60">
        <v>12</v>
      </c>
      <c r="B262" s="151"/>
      <c r="C262" s="176"/>
      <c r="D262" s="177"/>
      <c r="E262" s="177"/>
      <c r="F262" s="161"/>
      <c r="G262" s="161"/>
      <c r="H262" s="178"/>
      <c r="I262" s="158">
        <f t="shared" si="93"/>
        <v>0</v>
      </c>
      <c r="J262" s="159">
        <f t="shared" si="94"/>
        <v>0</v>
      </c>
    </row>
    <row r="263" spans="1:10" ht="21">
      <c r="A263" s="60">
        <v>13</v>
      </c>
      <c r="B263" s="151"/>
      <c r="C263" s="176"/>
      <c r="D263" s="177"/>
      <c r="E263" s="177"/>
      <c r="F263" s="161"/>
      <c r="G263" s="161"/>
      <c r="H263" s="178"/>
      <c r="I263" s="158">
        <f t="shared" si="93"/>
        <v>0</v>
      </c>
      <c r="J263" s="159">
        <f t="shared" si="94"/>
        <v>0</v>
      </c>
    </row>
    <row r="264" spans="1:10" ht="21">
      <c r="A264" s="60">
        <v>14</v>
      </c>
      <c r="B264" s="151"/>
      <c r="C264" s="176"/>
      <c r="D264" s="177"/>
      <c r="E264" s="177"/>
      <c r="F264" s="161"/>
      <c r="G264" s="161"/>
      <c r="H264" s="178"/>
      <c r="I264" s="158">
        <f t="shared" ref="I264:I275" si="95">F264*G264*H264</f>
        <v>0</v>
      </c>
      <c r="J264" s="159">
        <f t="shared" si="94"/>
        <v>0</v>
      </c>
    </row>
    <row r="265" spans="1:10" ht="21">
      <c r="A265" s="60">
        <v>15</v>
      </c>
      <c r="B265" s="151" t="s">
        <v>124</v>
      </c>
      <c r="C265" s="176"/>
      <c r="D265" s="177"/>
      <c r="E265" s="177"/>
      <c r="F265" s="161"/>
      <c r="G265" s="161"/>
      <c r="H265" s="178"/>
      <c r="I265" s="158">
        <f t="shared" si="95"/>
        <v>0</v>
      </c>
      <c r="J265" s="159">
        <f t="shared" si="94"/>
        <v>0</v>
      </c>
    </row>
    <row r="266" spans="1:10" ht="21">
      <c r="A266" s="60">
        <v>16</v>
      </c>
      <c r="B266" s="151"/>
      <c r="C266" s="176"/>
      <c r="D266" s="177"/>
      <c r="E266" s="177"/>
      <c r="F266" s="161"/>
      <c r="G266" s="161"/>
      <c r="H266" s="178"/>
      <c r="I266" s="158">
        <f t="shared" si="95"/>
        <v>0</v>
      </c>
      <c r="J266" s="159">
        <f t="shared" si="94"/>
        <v>0</v>
      </c>
    </row>
    <row r="267" spans="1:10" ht="21">
      <c r="A267" s="60">
        <v>17</v>
      </c>
      <c r="B267" s="151"/>
      <c r="C267" s="176"/>
      <c r="D267" s="177"/>
      <c r="E267" s="177"/>
      <c r="F267" s="161"/>
      <c r="G267" s="161"/>
      <c r="H267" s="178"/>
      <c r="I267" s="158">
        <f t="shared" si="95"/>
        <v>0</v>
      </c>
      <c r="J267" s="159">
        <f t="shared" si="94"/>
        <v>0</v>
      </c>
    </row>
    <row r="268" spans="1:10" ht="21">
      <c r="A268" s="60">
        <v>18</v>
      </c>
      <c r="B268" s="151"/>
      <c r="C268" s="176"/>
      <c r="D268" s="177"/>
      <c r="E268" s="177"/>
      <c r="F268" s="161"/>
      <c r="G268" s="161"/>
      <c r="H268" s="178"/>
      <c r="I268" s="158">
        <f t="shared" si="95"/>
        <v>0</v>
      </c>
      <c r="J268" s="159">
        <f t="shared" si="94"/>
        <v>0</v>
      </c>
    </row>
    <row r="269" spans="1:10" ht="21">
      <c r="A269" s="60">
        <v>19</v>
      </c>
      <c r="B269" s="151"/>
      <c r="C269" s="176"/>
      <c r="D269" s="177"/>
      <c r="E269" s="177"/>
      <c r="F269" s="161"/>
      <c r="G269" s="161"/>
      <c r="H269" s="178"/>
      <c r="I269" s="158">
        <f t="shared" si="95"/>
        <v>0</v>
      </c>
      <c r="J269" s="159">
        <f t="shared" si="94"/>
        <v>0</v>
      </c>
    </row>
    <row r="270" spans="1:10" ht="21">
      <c r="A270" s="60">
        <v>20</v>
      </c>
      <c r="B270" s="151"/>
      <c r="C270" s="176"/>
      <c r="D270" s="177"/>
      <c r="E270" s="177"/>
      <c r="F270" s="161"/>
      <c r="G270" s="161"/>
      <c r="H270" s="178"/>
      <c r="I270" s="158">
        <f t="shared" si="95"/>
        <v>0</v>
      </c>
      <c r="J270" s="159">
        <f t="shared" si="94"/>
        <v>0</v>
      </c>
    </row>
    <row r="271" spans="1:10" ht="21">
      <c r="A271" s="60">
        <v>21</v>
      </c>
      <c r="B271" s="151"/>
      <c r="C271" s="176"/>
      <c r="D271" s="177"/>
      <c r="E271" s="177"/>
      <c r="F271" s="161"/>
      <c r="G271" s="161"/>
      <c r="H271" s="178"/>
      <c r="I271" s="158">
        <f t="shared" si="95"/>
        <v>0</v>
      </c>
      <c r="J271" s="159">
        <f t="shared" si="94"/>
        <v>0</v>
      </c>
    </row>
    <row r="272" spans="1:10" ht="21">
      <c r="A272" s="60">
        <v>22</v>
      </c>
      <c r="B272" s="151"/>
      <c r="C272" s="176"/>
      <c r="D272" s="177"/>
      <c r="E272" s="177"/>
      <c r="F272" s="161"/>
      <c r="G272" s="161"/>
      <c r="H272" s="178"/>
      <c r="I272" s="158">
        <f t="shared" si="95"/>
        <v>0</v>
      </c>
      <c r="J272" s="159">
        <f t="shared" si="94"/>
        <v>0</v>
      </c>
    </row>
    <row r="273" spans="1:13" ht="21">
      <c r="A273" s="60">
        <v>23</v>
      </c>
      <c r="B273" s="151"/>
      <c r="C273" s="176"/>
      <c r="D273" s="177"/>
      <c r="E273" s="177"/>
      <c r="F273" s="161"/>
      <c r="G273" s="161"/>
      <c r="H273" s="178"/>
      <c r="I273" s="158">
        <f t="shared" si="95"/>
        <v>0</v>
      </c>
      <c r="J273" s="159">
        <f t="shared" si="94"/>
        <v>0</v>
      </c>
    </row>
    <row r="274" spans="1:13" ht="21">
      <c r="A274" s="60">
        <v>24</v>
      </c>
      <c r="B274" s="151"/>
      <c r="C274" s="176"/>
      <c r="D274" s="177"/>
      <c r="E274" s="177"/>
      <c r="F274" s="161"/>
      <c r="G274" s="161"/>
      <c r="H274" s="178"/>
      <c r="I274" s="158">
        <f t="shared" si="95"/>
        <v>0</v>
      </c>
      <c r="J274" s="159">
        <f t="shared" si="94"/>
        <v>0</v>
      </c>
    </row>
    <row r="275" spans="1:13" ht="24" thickBot="1">
      <c r="A275" s="60">
        <v>25</v>
      </c>
      <c r="B275" s="151"/>
      <c r="C275" s="281"/>
      <c r="D275" s="179"/>
      <c r="E275" s="179"/>
      <c r="F275" s="259"/>
      <c r="G275" s="259"/>
      <c r="H275" s="260"/>
      <c r="I275" s="184">
        <f t="shared" si="95"/>
        <v>0</v>
      </c>
      <c r="J275" s="159">
        <f t="shared" si="94"/>
        <v>0</v>
      </c>
      <c r="K275" s="169"/>
      <c r="L275" s="50">
        <f>SUM(J251:J275)</f>
        <v>0</v>
      </c>
      <c r="M275" s="49" t="str">
        <f>+B250</f>
        <v xml:space="preserve">8020  Value Added </v>
      </c>
    </row>
    <row r="276" spans="1:13" ht="21.6" thickBot="1">
      <c r="B276" s="549" t="s">
        <v>38</v>
      </c>
      <c r="C276" s="550"/>
      <c r="D276" s="550"/>
      <c r="E276" s="550"/>
      <c r="F276" s="550"/>
      <c r="G276" s="550"/>
      <c r="H276" s="550"/>
      <c r="I276" s="185">
        <f>SUM(I187:I275)</f>
        <v>0</v>
      </c>
      <c r="J276" s="186">
        <f>SUM(J187:J275)</f>
        <v>0</v>
      </c>
    </row>
    <row r="277" spans="1:13" ht="12" customHeight="1" thickBot="1">
      <c r="B277" s="204"/>
      <c r="C277" s="76"/>
      <c r="D277" s="76"/>
      <c r="E277" s="76"/>
      <c r="F277" s="250"/>
      <c r="G277" s="76"/>
      <c r="H277" s="251"/>
      <c r="I277" s="252"/>
      <c r="J277" s="300"/>
    </row>
    <row r="278" spans="1:13" ht="21">
      <c r="B278" s="143" t="s">
        <v>39</v>
      </c>
      <c r="C278" s="264"/>
      <c r="D278" s="265"/>
      <c r="E278" s="265"/>
      <c r="F278" s="266"/>
      <c r="G278" s="146"/>
      <c r="H278" s="148"/>
      <c r="I278" s="257">
        <f t="shared" ref="I278:I300" si="96">F278*G278*H278</f>
        <v>0</v>
      </c>
      <c r="J278" s="258">
        <f t="shared" ref="J278:J301" si="97">ROUND(I278,0)</f>
        <v>0</v>
      </c>
    </row>
    <row r="279" spans="1:13" ht="21" customHeight="1">
      <c r="B279" s="151" t="s">
        <v>123</v>
      </c>
      <c r="C279" s="187"/>
      <c r="D279" s="153"/>
      <c r="E279" s="153"/>
      <c r="F279" s="161"/>
      <c r="G279" s="161"/>
      <c r="H279" s="178"/>
      <c r="I279" s="158">
        <f t="shared" si="96"/>
        <v>0</v>
      </c>
      <c r="J279" s="159">
        <f t="shared" si="97"/>
        <v>0</v>
      </c>
    </row>
    <row r="280" spans="1:13" ht="21" customHeight="1">
      <c r="B280" s="163"/>
      <c r="C280" s="176"/>
      <c r="D280" s="177"/>
      <c r="E280" s="177"/>
      <c r="F280" s="161"/>
      <c r="G280" s="161"/>
      <c r="H280" s="178"/>
      <c r="I280" s="158">
        <f t="shared" si="96"/>
        <v>0</v>
      </c>
      <c r="J280" s="159">
        <f t="shared" si="97"/>
        <v>0</v>
      </c>
    </row>
    <row r="281" spans="1:13" ht="21" customHeight="1">
      <c r="B281" s="163"/>
      <c r="C281" s="176"/>
      <c r="D281" s="177"/>
      <c r="E281" s="177"/>
      <c r="F281" s="161"/>
      <c r="G281" s="161"/>
      <c r="H281" s="178"/>
      <c r="I281" s="158">
        <f t="shared" si="96"/>
        <v>0</v>
      </c>
      <c r="J281" s="159">
        <f t="shared" si="97"/>
        <v>0</v>
      </c>
    </row>
    <row r="282" spans="1:13" ht="21">
      <c r="B282" s="151" t="s">
        <v>124</v>
      </c>
      <c r="C282" s="176"/>
      <c r="D282" s="177"/>
      <c r="E282" s="177"/>
      <c r="F282" s="161"/>
      <c r="G282" s="161"/>
      <c r="H282" s="178"/>
      <c r="I282" s="158">
        <f t="shared" si="96"/>
        <v>0</v>
      </c>
      <c r="J282" s="159">
        <f t="shared" si="97"/>
        <v>0</v>
      </c>
    </row>
    <row r="283" spans="1:13" ht="21">
      <c r="B283" s="151"/>
      <c r="C283" s="176"/>
      <c r="D283" s="177"/>
      <c r="E283" s="177"/>
      <c r="F283" s="161"/>
      <c r="G283" s="161"/>
      <c r="H283" s="178"/>
      <c r="I283" s="158">
        <f t="shared" si="96"/>
        <v>0</v>
      </c>
      <c r="J283" s="159">
        <f t="shared" si="97"/>
        <v>0</v>
      </c>
    </row>
    <row r="284" spans="1:13" ht="24" thickBot="1">
      <c r="B284" s="163"/>
      <c r="C284" s="176"/>
      <c r="D284" s="177"/>
      <c r="E284" s="177"/>
      <c r="F284" s="161"/>
      <c r="G284" s="161"/>
      <c r="H284" s="178"/>
      <c r="I284" s="167">
        <f t="shared" si="96"/>
        <v>0</v>
      </c>
      <c r="J284" s="168">
        <f t="shared" si="97"/>
        <v>0</v>
      </c>
      <c r="K284" s="169"/>
      <c r="L284" s="50">
        <f>SUM(J278:J284)</f>
        <v>0</v>
      </c>
      <c r="M284" s="49" t="str">
        <f>+B278</f>
        <v xml:space="preserve">8030  Transportation </v>
      </c>
    </row>
    <row r="285" spans="1:13" ht="23.4">
      <c r="B285" s="170" t="s">
        <v>43</v>
      </c>
      <c r="C285" s="171"/>
      <c r="D285" s="172"/>
      <c r="E285" s="172"/>
      <c r="F285" s="173"/>
      <c r="G285" s="174"/>
      <c r="H285" s="175"/>
      <c r="I285" s="149">
        <f t="shared" si="96"/>
        <v>0</v>
      </c>
      <c r="J285" s="150">
        <f t="shared" si="97"/>
        <v>0</v>
      </c>
      <c r="L285" s="48"/>
      <c r="M285" s="49"/>
    </row>
    <row r="286" spans="1:13" ht="23.4">
      <c r="B286" s="151" t="s">
        <v>123</v>
      </c>
      <c r="C286" s="176"/>
      <c r="D286" s="177"/>
      <c r="E286" s="177"/>
      <c r="F286" s="161"/>
      <c r="G286" s="161"/>
      <c r="H286" s="178"/>
      <c r="I286" s="158">
        <f t="shared" si="96"/>
        <v>0</v>
      </c>
      <c r="J286" s="159">
        <f t="shared" si="97"/>
        <v>0</v>
      </c>
      <c r="L286" s="48"/>
      <c r="M286" s="49"/>
    </row>
    <row r="287" spans="1:13" ht="23.4">
      <c r="B287" s="151"/>
      <c r="C287" s="176"/>
      <c r="D287" s="177"/>
      <c r="E287" s="177"/>
      <c r="F287" s="161"/>
      <c r="G287" s="161"/>
      <c r="H287" s="178"/>
      <c r="I287" s="158">
        <f t="shared" si="96"/>
        <v>0</v>
      </c>
      <c r="J287" s="159">
        <f t="shared" si="97"/>
        <v>0</v>
      </c>
      <c r="L287" s="48"/>
      <c r="M287" s="49"/>
    </row>
    <row r="288" spans="1:13" ht="23.4">
      <c r="B288" s="163"/>
      <c r="C288" s="176"/>
      <c r="D288" s="177"/>
      <c r="E288" s="177"/>
      <c r="F288" s="161"/>
      <c r="G288" s="161"/>
      <c r="H288" s="178"/>
      <c r="I288" s="158">
        <f t="shared" si="96"/>
        <v>0</v>
      </c>
      <c r="J288" s="159">
        <f t="shared" si="97"/>
        <v>0</v>
      </c>
      <c r="L288" s="48"/>
      <c r="M288" s="49"/>
    </row>
    <row r="289" spans="1:17" ht="23.4">
      <c r="B289" s="151" t="s">
        <v>124</v>
      </c>
      <c r="C289" s="176"/>
      <c r="D289" s="177"/>
      <c r="E289" s="177"/>
      <c r="F289" s="161"/>
      <c r="G289" s="161"/>
      <c r="H289" s="178"/>
      <c r="I289" s="158">
        <f t="shared" si="96"/>
        <v>0</v>
      </c>
      <c r="J289" s="159">
        <f t="shared" si="97"/>
        <v>0</v>
      </c>
      <c r="L289" s="48"/>
      <c r="M289" s="49"/>
    </row>
    <row r="290" spans="1:17" ht="23.4">
      <c r="B290" s="151"/>
      <c r="C290" s="176"/>
      <c r="D290" s="177"/>
      <c r="E290" s="177"/>
      <c r="F290" s="161"/>
      <c r="G290" s="161"/>
      <c r="H290" s="178"/>
      <c r="I290" s="158">
        <f t="shared" si="96"/>
        <v>0</v>
      </c>
      <c r="J290" s="159">
        <f t="shared" si="97"/>
        <v>0</v>
      </c>
      <c r="L290" s="48"/>
      <c r="M290" s="49"/>
    </row>
    <row r="291" spans="1:17" ht="23.4">
      <c r="B291" s="151"/>
      <c r="C291" s="176"/>
      <c r="D291" s="177"/>
      <c r="E291" s="177"/>
      <c r="F291" s="161"/>
      <c r="G291" s="161"/>
      <c r="H291" s="178"/>
      <c r="I291" s="158">
        <f t="shared" si="96"/>
        <v>0</v>
      </c>
      <c r="J291" s="159">
        <f t="shared" si="97"/>
        <v>0</v>
      </c>
      <c r="L291" s="48"/>
      <c r="M291" s="49"/>
    </row>
    <row r="292" spans="1:17" ht="24" thickBot="1">
      <c r="B292" s="170" t="s">
        <v>44</v>
      </c>
      <c r="C292" s="171"/>
      <c r="D292" s="172"/>
      <c r="E292" s="172"/>
      <c r="F292" s="173"/>
      <c r="G292" s="174"/>
      <c r="H292" s="175"/>
      <c r="I292" s="167">
        <f t="shared" si="96"/>
        <v>0</v>
      </c>
      <c r="J292" s="168">
        <f t="shared" si="97"/>
        <v>0</v>
      </c>
      <c r="K292" s="169"/>
      <c r="L292" s="50">
        <f>SUM(J285:J292)</f>
        <v>0</v>
      </c>
      <c r="M292" s="49" t="str">
        <f>+B285</f>
        <v xml:space="preserve">8045  Out of School Time Fees </v>
      </c>
    </row>
    <row r="293" spans="1:17" ht="23.4">
      <c r="B293" s="163"/>
      <c r="C293" s="176"/>
      <c r="D293" s="177"/>
      <c r="E293" s="177"/>
      <c r="F293" s="161"/>
      <c r="G293" s="161"/>
      <c r="H293" s="178"/>
      <c r="I293" s="149">
        <f t="shared" si="96"/>
        <v>0</v>
      </c>
      <c r="J293" s="150">
        <f t="shared" si="97"/>
        <v>0</v>
      </c>
      <c r="L293" s="48"/>
      <c r="M293" s="49"/>
    </row>
    <row r="294" spans="1:17" ht="23.4">
      <c r="B294" s="163"/>
      <c r="C294" s="176"/>
      <c r="D294" s="177"/>
      <c r="E294" s="177"/>
      <c r="F294" s="161"/>
      <c r="G294" s="161"/>
      <c r="H294" s="178"/>
      <c r="I294" s="158">
        <f t="shared" si="96"/>
        <v>0</v>
      </c>
      <c r="J294" s="159">
        <f t="shared" si="97"/>
        <v>0</v>
      </c>
      <c r="L294" s="48"/>
      <c r="M294" s="49"/>
      <c r="N294" s="48"/>
      <c r="O294" s="49"/>
    </row>
    <row r="295" spans="1:17" ht="23.4">
      <c r="B295" s="163"/>
      <c r="C295" s="176"/>
      <c r="D295" s="177"/>
      <c r="E295" s="177"/>
      <c r="F295" s="161"/>
      <c r="G295" s="161"/>
      <c r="H295" s="178"/>
      <c r="I295" s="158">
        <f t="shared" si="96"/>
        <v>0</v>
      </c>
      <c r="J295" s="159">
        <f t="shared" si="97"/>
        <v>0</v>
      </c>
      <c r="L295" s="48"/>
      <c r="M295" s="49"/>
      <c r="N295" s="48"/>
      <c r="O295" s="49"/>
    </row>
    <row r="296" spans="1:17" ht="23.4">
      <c r="B296" s="163"/>
      <c r="C296" s="176"/>
      <c r="D296" s="177"/>
      <c r="E296" s="177"/>
      <c r="F296" s="161"/>
      <c r="G296" s="161"/>
      <c r="H296" s="178"/>
      <c r="I296" s="158">
        <f t="shared" si="96"/>
        <v>0</v>
      </c>
      <c r="J296" s="159">
        <f t="shared" si="97"/>
        <v>0</v>
      </c>
      <c r="L296" s="48"/>
      <c r="M296" s="49"/>
      <c r="N296" s="48"/>
      <c r="O296" s="49"/>
    </row>
    <row r="297" spans="1:17" ht="23.4">
      <c r="B297" s="163"/>
      <c r="C297" s="176"/>
      <c r="D297" s="177"/>
      <c r="E297" s="177"/>
      <c r="F297" s="161"/>
      <c r="G297" s="161"/>
      <c r="H297" s="178"/>
      <c r="I297" s="158">
        <f t="shared" si="96"/>
        <v>0</v>
      </c>
      <c r="J297" s="159">
        <f t="shared" si="97"/>
        <v>0</v>
      </c>
      <c r="L297" s="48"/>
      <c r="M297" s="49"/>
      <c r="N297" s="48"/>
      <c r="O297" s="49"/>
    </row>
    <row r="298" spans="1:17" ht="23.4">
      <c r="B298" s="163"/>
      <c r="C298" s="176"/>
      <c r="D298" s="177"/>
      <c r="E298" s="177"/>
      <c r="F298" s="161"/>
      <c r="G298" s="161"/>
      <c r="H298" s="178"/>
      <c r="I298" s="158">
        <f t="shared" si="96"/>
        <v>0</v>
      </c>
      <c r="J298" s="159">
        <f t="shared" si="97"/>
        <v>0</v>
      </c>
      <c r="L298" s="48"/>
      <c r="M298" s="49"/>
      <c r="N298" s="48"/>
      <c r="O298" s="49"/>
    </row>
    <row r="299" spans="1:17" ht="23.4">
      <c r="B299" s="163"/>
      <c r="C299" s="176"/>
      <c r="D299" s="177"/>
      <c r="E299" s="177"/>
      <c r="F299" s="161"/>
      <c r="G299" s="161"/>
      <c r="H299" s="178"/>
      <c r="I299" s="158">
        <f t="shared" si="96"/>
        <v>0</v>
      </c>
      <c r="J299" s="159">
        <f t="shared" si="97"/>
        <v>0</v>
      </c>
      <c r="L299" s="48"/>
      <c r="M299" s="49"/>
    </row>
    <row r="300" spans="1:17" ht="24" thickBot="1">
      <c r="B300" s="163"/>
      <c r="C300" s="176"/>
      <c r="D300" s="177"/>
      <c r="E300" s="177"/>
      <c r="F300" s="161"/>
      <c r="G300" s="161"/>
      <c r="H300" s="178"/>
      <c r="I300" s="158">
        <f t="shared" si="96"/>
        <v>0</v>
      </c>
      <c r="J300" s="168">
        <f t="shared" si="97"/>
        <v>0</v>
      </c>
      <c r="K300" s="169"/>
      <c r="L300" s="50">
        <f>SUM(J293:J300)</f>
        <v>0</v>
      </c>
      <c r="M300" s="49" t="str">
        <f>+B292</f>
        <v xml:space="preserve">8050  Other Reimbursement </v>
      </c>
    </row>
    <row r="301" spans="1:17" customFormat="1" ht="24" thickBot="1">
      <c r="A301" s="60"/>
      <c r="B301" s="275" t="s">
        <v>47</v>
      </c>
      <c r="C301" s="276"/>
      <c r="D301" s="277"/>
      <c r="E301" s="277"/>
      <c r="F301" s="278"/>
      <c r="G301" s="279"/>
      <c r="H301" s="280"/>
      <c r="I301" s="188">
        <f t="shared" ref="I301:I304" si="98">G301*H301</f>
        <v>0</v>
      </c>
      <c r="J301" s="189">
        <f t="shared" si="97"/>
        <v>0</v>
      </c>
      <c r="K301" s="190"/>
      <c r="L301" s="51">
        <f>+J301</f>
        <v>0</v>
      </c>
      <c r="M301" s="49" t="str">
        <f>+B301</f>
        <v xml:space="preserve">8091  Provider Capital Equipment </v>
      </c>
      <c r="Q301" s="1"/>
    </row>
    <row r="302" spans="1:17" customFormat="1" ht="12" customHeight="1" thickBot="1">
      <c r="A302" s="60"/>
      <c r="B302" s="204"/>
      <c r="C302" s="76"/>
      <c r="D302" s="76"/>
      <c r="E302" s="76"/>
      <c r="F302" s="250"/>
      <c r="G302" s="76"/>
      <c r="H302" s="251"/>
      <c r="I302" s="252"/>
      <c r="J302" s="300"/>
      <c r="K302" s="136"/>
      <c r="L302" s="48"/>
      <c r="M302" s="49"/>
      <c r="Q302" s="1"/>
    </row>
    <row r="303" spans="1:17" customFormat="1" ht="24" thickBot="1">
      <c r="A303" s="60"/>
      <c r="B303" s="531" t="s">
        <v>48</v>
      </c>
      <c r="C303" s="532"/>
      <c r="D303" s="532"/>
      <c r="E303" s="532"/>
      <c r="F303" s="532"/>
      <c r="G303" s="532"/>
      <c r="H303" s="532"/>
      <c r="I303" s="185">
        <f>SUM(I278:I301)</f>
        <v>0</v>
      </c>
      <c r="J303" s="186">
        <f>SUM(J278:J301)</f>
        <v>0</v>
      </c>
      <c r="K303" s="136"/>
      <c r="L303" s="48"/>
      <c r="M303" s="49"/>
      <c r="Q303" s="1"/>
    </row>
    <row r="304" spans="1:17" customFormat="1" ht="12" customHeight="1" thickBot="1">
      <c r="A304" s="60"/>
      <c r="B304" s="204"/>
      <c r="C304" s="76"/>
      <c r="D304" s="76"/>
      <c r="E304" s="76"/>
      <c r="F304" s="250"/>
      <c r="G304" s="76"/>
      <c r="H304" s="251"/>
      <c r="I304" s="252">
        <f t="shared" si="98"/>
        <v>0</v>
      </c>
      <c r="J304" s="300"/>
      <c r="K304" s="136"/>
      <c r="L304" s="48"/>
      <c r="M304" s="49"/>
      <c r="Q304" s="1"/>
    </row>
    <row r="305" spans="1:27" customFormat="1" ht="24" thickBot="1">
      <c r="A305" s="60"/>
      <c r="B305" s="531" t="s">
        <v>134</v>
      </c>
      <c r="C305" s="532"/>
      <c r="D305" s="532"/>
      <c r="E305" s="532"/>
      <c r="F305" s="532"/>
      <c r="G305" s="532"/>
      <c r="H305" s="532" t="s">
        <v>126</v>
      </c>
      <c r="I305" s="192">
        <f>I276+I303</f>
        <v>0</v>
      </c>
      <c r="J305" s="192">
        <f>'Site 25'!TExpAcc+'Site 25'!TotherExpAcc</f>
        <v>0</v>
      </c>
      <c r="K305" s="136"/>
      <c r="L305" s="48"/>
      <c r="M305" s="49"/>
      <c r="Q305" s="1"/>
    </row>
    <row r="306" spans="1:27" customFormat="1" ht="12" customHeight="1" thickBot="1">
      <c r="A306" s="60"/>
      <c r="B306" s="204"/>
      <c r="C306" s="76"/>
      <c r="D306" s="76"/>
      <c r="E306" s="76"/>
      <c r="F306" s="250"/>
      <c r="G306" s="76"/>
      <c r="H306" s="251"/>
      <c r="I306" s="252"/>
      <c r="J306" s="300"/>
      <c r="K306" s="136"/>
      <c r="L306" s="48"/>
      <c r="M306" s="49"/>
      <c r="Q306" s="1"/>
    </row>
    <row r="307" spans="1:27" customFormat="1" ht="43.2" customHeight="1" thickBot="1">
      <c r="A307" s="60"/>
      <c r="B307" s="200" t="s">
        <v>135</v>
      </c>
      <c r="C307" s="201"/>
      <c r="D307" s="201"/>
      <c r="E307" s="201"/>
      <c r="F307" s="201"/>
      <c r="G307" s="201"/>
      <c r="H307" s="201"/>
      <c r="I307" s="202"/>
      <c r="J307" s="199">
        <f>'Site 25'!ToSalFringe+ExAccTotal</f>
        <v>0</v>
      </c>
      <c r="K307" s="136"/>
      <c r="Q307" s="1"/>
    </row>
    <row r="308" spans="1:27" s="136" customFormat="1" ht="10.199999999999999" customHeight="1" thickBot="1">
      <c r="A308" s="60"/>
      <c r="B308" s="292"/>
      <c r="C308" s="293"/>
      <c r="D308" s="294"/>
      <c r="E308" s="295"/>
      <c r="F308" s="295"/>
      <c r="G308" s="296"/>
      <c r="H308" s="297"/>
      <c r="I308" s="298"/>
      <c r="J308" s="299"/>
      <c r="L308"/>
      <c r="M308"/>
      <c r="N308"/>
      <c r="O308"/>
      <c r="P308"/>
      <c r="Q308" s="1"/>
      <c r="R308"/>
      <c r="S308"/>
      <c r="T308"/>
      <c r="U308"/>
      <c r="V308"/>
      <c r="W308"/>
      <c r="X308"/>
      <c r="Y308"/>
      <c r="Z308"/>
      <c r="AA308"/>
    </row>
    <row r="310" spans="1:27" customFormat="1" ht="35.4" customHeight="1">
      <c r="A310" s="60"/>
      <c r="B310" s="551" t="s">
        <v>136</v>
      </c>
      <c r="C310" s="552"/>
      <c r="D310" s="552"/>
      <c r="E310" s="552"/>
      <c r="F310" s="552"/>
      <c r="G310" s="552"/>
      <c r="H310" s="552"/>
      <c r="I310" s="552"/>
      <c r="J310" s="553"/>
      <c r="K310" s="136"/>
      <c r="Q310" s="1"/>
    </row>
  </sheetData>
  <mergeCells count="70">
    <mergeCell ref="A17:A20"/>
    <mergeCell ref="C4:H4"/>
    <mergeCell ref="C5:H5"/>
    <mergeCell ref="C6:H6"/>
    <mergeCell ref="C7:H7"/>
    <mergeCell ref="A65:A68"/>
    <mergeCell ref="A21:A24"/>
    <mergeCell ref="A25:A28"/>
    <mergeCell ref="A29:A32"/>
    <mergeCell ref="A33:A36"/>
    <mergeCell ref="A37:A40"/>
    <mergeCell ref="A41:A44"/>
    <mergeCell ref="A45:A48"/>
    <mergeCell ref="A49:A52"/>
    <mergeCell ref="A53:A56"/>
    <mergeCell ref="A57:A60"/>
    <mergeCell ref="A61:A64"/>
    <mergeCell ref="A113:A116"/>
    <mergeCell ref="A69:A72"/>
    <mergeCell ref="A73:A76"/>
    <mergeCell ref="A77:A80"/>
    <mergeCell ref="A81:A84"/>
    <mergeCell ref="A85:A88"/>
    <mergeCell ref="A89:A92"/>
    <mergeCell ref="A93:A96"/>
    <mergeCell ref="A97:A100"/>
    <mergeCell ref="A101:A104"/>
    <mergeCell ref="A105:A108"/>
    <mergeCell ref="A109:A112"/>
    <mergeCell ref="A161:A164"/>
    <mergeCell ref="A117:A120"/>
    <mergeCell ref="A121:A124"/>
    <mergeCell ref="A125:A128"/>
    <mergeCell ref="A129:A132"/>
    <mergeCell ref="A133:A136"/>
    <mergeCell ref="A137:A140"/>
    <mergeCell ref="A141:A144"/>
    <mergeCell ref="A145:A148"/>
    <mergeCell ref="A149:A152"/>
    <mergeCell ref="A153:A156"/>
    <mergeCell ref="A157:A160"/>
    <mergeCell ref="A165:A168"/>
    <mergeCell ref="A169:A172"/>
    <mergeCell ref="A173:A177"/>
    <mergeCell ref="F173:H173"/>
    <mergeCell ref="I173:J173"/>
    <mergeCell ref="B174:H174"/>
    <mergeCell ref="I174:J174"/>
    <mergeCell ref="B175:H175"/>
    <mergeCell ref="I175:J175"/>
    <mergeCell ref="I176:J176"/>
    <mergeCell ref="B183:J183"/>
    <mergeCell ref="B177:H177"/>
    <mergeCell ref="I177:J177"/>
    <mergeCell ref="B178:H178"/>
    <mergeCell ref="I178:J178"/>
    <mergeCell ref="B179:H179"/>
    <mergeCell ref="I179:J179"/>
    <mergeCell ref="B180:H180"/>
    <mergeCell ref="I180:J180"/>
    <mergeCell ref="B181:J181"/>
    <mergeCell ref="B182:H182"/>
    <mergeCell ref="I182:J182"/>
    <mergeCell ref="B310:J310"/>
    <mergeCell ref="B184:H184"/>
    <mergeCell ref="I184:J184"/>
    <mergeCell ref="I185:J185"/>
    <mergeCell ref="B276:H276"/>
    <mergeCell ref="B303:H303"/>
    <mergeCell ref="B305:H305"/>
  </mergeCells>
  <pageMargins left="0.7" right="0.7" top="0.75" bottom="0.75" header="0.3" footer="0.3"/>
  <pageSetup scale="3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_activity xmlns="b3973929-ba59-4169-85fd-57180bbb53fd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B7A3A3711061049AF9D7F8389127F4A" ma:contentTypeVersion="20" ma:contentTypeDescription="Create a new document." ma:contentTypeScope="" ma:versionID="a0420339fbfe2de3539663c72b98a672">
  <xsd:schema xmlns:xsd="http://www.w3.org/2001/XMLSchema" xmlns:xs="http://www.w3.org/2001/XMLSchema" xmlns:p="http://schemas.microsoft.com/office/2006/metadata/properties" xmlns:ns1="http://schemas.microsoft.com/sharepoint/v3" xmlns:ns3="7b9ff3cc-e16e-4603-9614-23c710278b2e" xmlns:ns4="b3973929-ba59-4169-85fd-57180bbb53fd" targetNamespace="http://schemas.microsoft.com/office/2006/metadata/properties" ma:root="true" ma:fieldsID="c216174eb5d86e2c74ffb35dc9cdac9e" ns1:_="" ns3:_="" ns4:_="">
    <xsd:import namespace="http://schemas.microsoft.com/sharepoint/v3"/>
    <xsd:import namespace="7b9ff3cc-e16e-4603-9614-23c710278b2e"/>
    <xsd:import namespace="b3973929-ba59-4169-85fd-57180bbb53fd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1:_ip_UnifiedCompliancePolicyProperties" minOccurs="0"/>
                <xsd:element ref="ns1:_ip_UnifiedCompliancePolicyUIActio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ServiceDateTaken" minOccurs="0"/>
                <xsd:element ref="ns4:MediaServiceOCR" minOccurs="0"/>
                <xsd:element ref="ns4:MediaServiceLocation" minOccurs="0"/>
                <xsd:element ref="ns4:MediaLengthInSeconds" minOccurs="0"/>
                <xsd:element ref="ns4:_activity" minOccurs="0"/>
                <xsd:element ref="ns4:MediaServiceObjectDetectorVersions" minOccurs="0"/>
                <xsd:element ref="ns4:MediaServiceSystemTag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9ff3cc-e16e-4603-9614-23c710278b2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973929-ba59-4169-85fd-57180bbb53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24" nillable="true" ma:displayName="_activity" ma:hidden="true" ma:internalName="_activity">
      <xsd:simpleType>
        <xsd:restriction base="dms:Note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6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60970BF-61BF-4268-A183-F8A5110CE9DE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4B667EA2-2FAA-42E8-8A6D-D91B436F5FD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2A3B9A7-73A3-4360-A44E-1D0ED00AE5B4}">
  <ds:schemaRefs>
    <ds:schemaRef ds:uri="http://schemas.microsoft.com/office/2006/metadata/properties"/>
    <ds:schemaRef ds:uri="http://purl.org/dc/terms/"/>
    <ds:schemaRef ds:uri="http://purl.org/dc/dcmitype/"/>
    <ds:schemaRef ds:uri="http://schemas.microsoft.com/sharepoint/v3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7b9ff3cc-e16e-4603-9614-23c710278b2e"/>
    <ds:schemaRef ds:uri="http://schemas.microsoft.com/office/infopath/2007/PartnerControls"/>
    <ds:schemaRef ds:uri="b3973929-ba59-4169-85fd-57180bbb53fd"/>
    <ds:schemaRef ds:uri="http://purl.org/dc/elements/1.1/"/>
  </ds:schemaRefs>
</ds:datastoreItem>
</file>

<file path=customXml/itemProps4.xml><?xml version="1.0" encoding="utf-8"?>
<ds:datastoreItem xmlns:ds="http://schemas.openxmlformats.org/officeDocument/2006/customXml" ds:itemID="{7995E6D0-7367-44FC-824C-A8DC8421E3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b9ff3cc-e16e-4603-9614-23c710278b2e"/>
    <ds:schemaRef ds:uri="b3973929-ba59-4169-85fd-57180bbb53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27</vt:i4>
      </vt:variant>
      <vt:variant>
        <vt:lpstr>Named Ranges</vt:lpstr>
      </vt:variant>
      <vt:variant>
        <vt:i4>850</vt:i4>
      </vt:variant>
    </vt:vector>
  </HeadingPairs>
  <TitlesOfParts>
    <vt:vector size="877" baseType="lpstr">
      <vt:lpstr>- MASTER -</vt:lpstr>
      <vt:lpstr>Start-Up</vt:lpstr>
      <vt:lpstr>Site 1</vt:lpstr>
      <vt:lpstr>Site 2</vt:lpstr>
      <vt:lpstr>Site 3</vt:lpstr>
      <vt:lpstr>Site 4</vt:lpstr>
      <vt:lpstr>Site 5</vt:lpstr>
      <vt:lpstr>Site 6</vt:lpstr>
      <vt:lpstr>Site 7</vt:lpstr>
      <vt:lpstr>Site 8</vt:lpstr>
      <vt:lpstr>Site 9</vt:lpstr>
      <vt:lpstr>Site 10</vt:lpstr>
      <vt:lpstr>Site 11</vt:lpstr>
      <vt:lpstr>Site 12</vt:lpstr>
      <vt:lpstr>Site 13</vt:lpstr>
      <vt:lpstr>Site 14</vt:lpstr>
      <vt:lpstr>Site 15</vt:lpstr>
      <vt:lpstr>Site 16</vt:lpstr>
      <vt:lpstr>Site 17</vt:lpstr>
      <vt:lpstr>Site 18</vt:lpstr>
      <vt:lpstr>Site 19</vt:lpstr>
      <vt:lpstr>Site 20</vt:lpstr>
      <vt:lpstr>Site 21</vt:lpstr>
      <vt:lpstr>Site 22</vt:lpstr>
      <vt:lpstr>Site 23</vt:lpstr>
      <vt:lpstr>Site 24</vt:lpstr>
      <vt:lpstr>Site 25</vt:lpstr>
      <vt:lpstr>AdminMaster</vt:lpstr>
      <vt:lpstr>AdminSite1</vt:lpstr>
      <vt:lpstr>'Site 10'!BTfica</vt:lpstr>
      <vt:lpstr>'Site 11'!BTfica</vt:lpstr>
      <vt:lpstr>'Site 12'!BTfica</vt:lpstr>
      <vt:lpstr>'Site 13'!BTfica</vt:lpstr>
      <vt:lpstr>'Site 14'!BTfica</vt:lpstr>
      <vt:lpstr>'Site 15'!BTfica</vt:lpstr>
      <vt:lpstr>'Site 16'!BTfica</vt:lpstr>
      <vt:lpstr>'Site 17'!BTfica</vt:lpstr>
      <vt:lpstr>'Site 18'!BTfica</vt:lpstr>
      <vt:lpstr>'Site 19'!BTfica</vt:lpstr>
      <vt:lpstr>'Site 2'!BTfica</vt:lpstr>
      <vt:lpstr>'Site 20'!BTfica</vt:lpstr>
      <vt:lpstr>'Site 21'!BTfica</vt:lpstr>
      <vt:lpstr>'Site 22'!BTfica</vt:lpstr>
      <vt:lpstr>'Site 23'!BTfica</vt:lpstr>
      <vt:lpstr>'Site 24'!BTfica</vt:lpstr>
      <vt:lpstr>'Site 25'!BTfica</vt:lpstr>
      <vt:lpstr>'Site 3'!BTfica</vt:lpstr>
      <vt:lpstr>'Site 4'!BTfica</vt:lpstr>
      <vt:lpstr>'Site 5'!BTfica</vt:lpstr>
      <vt:lpstr>'Site 6'!BTfica</vt:lpstr>
      <vt:lpstr>'Site 7'!BTfica</vt:lpstr>
      <vt:lpstr>'Site 8'!BTfica</vt:lpstr>
      <vt:lpstr>'Site 9'!BTfica</vt:lpstr>
      <vt:lpstr>BTfica</vt:lpstr>
      <vt:lpstr>'Site 10'!BThealth</vt:lpstr>
      <vt:lpstr>'Site 11'!BThealth</vt:lpstr>
      <vt:lpstr>'Site 12'!BThealth</vt:lpstr>
      <vt:lpstr>'Site 13'!BThealth</vt:lpstr>
      <vt:lpstr>'Site 14'!BThealth</vt:lpstr>
      <vt:lpstr>'Site 15'!BThealth</vt:lpstr>
      <vt:lpstr>'Site 16'!BThealth</vt:lpstr>
      <vt:lpstr>'Site 17'!BThealth</vt:lpstr>
      <vt:lpstr>'Site 18'!BThealth</vt:lpstr>
      <vt:lpstr>'Site 19'!BThealth</vt:lpstr>
      <vt:lpstr>'Site 2'!BThealth</vt:lpstr>
      <vt:lpstr>'Site 20'!BThealth</vt:lpstr>
      <vt:lpstr>'Site 21'!BThealth</vt:lpstr>
      <vt:lpstr>'Site 22'!BThealth</vt:lpstr>
      <vt:lpstr>'Site 23'!BThealth</vt:lpstr>
      <vt:lpstr>'Site 24'!BThealth</vt:lpstr>
      <vt:lpstr>'Site 25'!BThealth</vt:lpstr>
      <vt:lpstr>'Site 3'!BThealth</vt:lpstr>
      <vt:lpstr>'Site 4'!BThealth</vt:lpstr>
      <vt:lpstr>'Site 5'!BThealth</vt:lpstr>
      <vt:lpstr>'Site 6'!BThealth</vt:lpstr>
      <vt:lpstr>'Site 7'!BThealth</vt:lpstr>
      <vt:lpstr>'Site 8'!BThealth</vt:lpstr>
      <vt:lpstr>'Site 9'!BThealth</vt:lpstr>
      <vt:lpstr>BThealth</vt:lpstr>
      <vt:lpstr>'Site 10'!BTret</vt:lpstr>
      <vt:lpstr>'Site 11'!BTret</vt:lpstr>
      <vt:lpstr>'Site 12'!BTret</vt:lpstr>
      <vt:lpstr>'Site 13'!BTret</vt:lpstr>
      <vt:lpstr>'Site 14'!BTret</vt:lpstr>
      <vt:lpstr>'Site 15'!BTret</vt:lpstr>
      <vt:lpstr>'Site 16'!BTret</vt:lpstr>
      <vt:lpstr>'Site 17'!BTret</vt:lpstr>
      <vt:lpstr>'Site 18'!BTret</vt:lpstr>
      <vt:lpstr>'Site 19'!BTret</vt:lpstr>
      <vt:lpstr>'Site 2'!BTret</vt:lpstr>
      <vt:lpstr>'Site 20'!BTret</vt:lpstr>
      <vt:lpstr>'Site 21'!BTret</vt:lpstr>
      <vt:lpstr>'Site 22'!BTret</vt:lpstr>
      <vt:lpstr>'Site 23'!BTret</vt:lpstr>
      <vt:lpstr>'Site 24'!BTret</vt:lpstr>
      <vt:lpstr>'Site 25'!BTret</vt:lpstr>
      <vt:lpstr>'Site 3'!BTret</vt:lpstr>
      <vt:lpstr>'Site 4'!BTret</vt:lpstr>
      <vt:lpstr>'Site 5'!BTret</vt:lpstr>
      <vt:lpstr>'Site 6'!BTret</vt:lpstr>
      <vt:lpstr>'Site 7'!BTret</vt:lpstr>
      <vt:lpstr>'Site 8'!BTret</vt:lpstr>
      <vt:lpstr>'Site 9'!BTret</vt:lpstr>
      <vt:lpstr>BTret</vt:lpstr>
      <vt:lpstr>'Site 10'!BTsal</vt:lpstr>
      <vt:lpstr>'Site 11'!BTsal</vt:lpstr>
      <vt:lpstr>'Site 12'!BTsal</vt:lpstr>
      <vt:lpstr>'Site 13'!BTsal</vt:lpstr>
      <vt:lpstr>'Site 14'!BTsal</vt:lpstr>
      <vt:lpstr>'Site 15'!BTsal</vt:lpstr>
      <vt:lpstr>'Site 16'!BTsal</vt:lpstr>
      <vt:lpstr>'Site 17'!BTsal</vt:lpstr>
      <vt:lpstr>'Site 18'!BTsal</vt:lpstr>
      <vt:lpstr>'Site 19'!BTsal</vt:lpstr>
      <vt:lpstr>'Site 2'!BTsal</vt:lpstr>
      <vt:lpstr>'Site 20'!BTsal</vt:lpstr>
      <vt:lpstr>'Site 21'!BTsal</vt:lpstr>
      <vt:lpstr>'Site 22'!BTsal</vt:lpstr>
      <vt:lpstr>'Site 23'!BTsal</vt:lpstr>
      <vt:lpstr>'Site 24'!BTsal</vt:lpstr>
      <vt:lpstr>'Site 25'!BTsal</vt:lpstr>
      <vt:lpstr>'Site 3'!BTsal</vt:lpstr>
      <vt:lpstr>'Site 4'!BTsal</vt:lpstr>
      <vt:lpstr>'Site 5'!BTsal</vt:lpstr>
      <vt:lpstr>'Site 6'!BTsal</vt:lpstr>
      <vt:lpstr>'Site 7'!BTsal</vt:lpstr>
      <vt:lpstr>'Site 8'!BTsal</vt:lpstr>
      <vt:lpstr>'Site 9'!BTsal</vt:lpstr>
      <vt:lpstr>BTsal</vt:lpstr>
      <vt:lpstr>'Site 10'!BTsuta</vt:lpstr>
      <vt:lpstr>'Site 11'!BTsuta</vt:lpstr>
      <vt:lpstr>'Site 12'!BTsuta</vt:lpstr>
      <vt:lpstr>'Site 13'!BTsuta</vt:lpstr>
      <vt:lpstr>'Site 14'!BTsuta</vt:lpstr>
      <vt:lpstr>'Site 15'!BTsuta</vt:lpstr>
      <vt:lpstr>'Site 16'!BTsuta</vt:lpstr>
      <vt:lpstr>'Site 17'!BTsuta</vt:lpstr>
      <vt:lpstr>'Site 18'!BTsuta</vt:lpstr>
      <vt:lpstr>'Site 19'!BTsuta</vt:lpstr>
      <vt:lpstr>'Site 2'!BTsuta</vt:lpstr>
      <vt:lpstr>'Site 20'!BTsuta</vt:lpstr>
      <vt:lpstr>'Site 21'!BTsuta</vt:lpstr>
      <vt:lpstr>'Site 22'!BTsuta</vt:lpstr>
      <vt:lpstr>'Site 23'!BTsuta</vt:lpstr>
      <vt:lpstr>'Site 24'!BTsuta</vt:lpstr>
      <vt:lpstr>'Site 25'!BTsuta</vt:lpstr>
      <vt:lpstr>'Site 3'!BTsuta</vt:lpstr>
      <vt:lpstr>'Site 4'!BTsuta</vt:lpstr>
      <vt:lpstr>'Site 5'!BTsuta</vt:lpstr>
      <vt:lpstr>'Site 6'!BTsuta</vt:lpstr>
      <vt:lpstr>'Site 7'!BTsuta</vt:lpstr>
      <vt:lpstr>'Site 8'!BTsuta</vt:lpstr>
      <vt:lpstr>'Site 9'!BTsuta</vt:lpstr>
      <vt:lpstr>BTsuta</vt:lpstr>
      <vt:lpstr>'Site 10'!BTwc</vt:lpstr>
      <vt:lpstr>'Site 11'!BTwc</vt:lpstr>
      <vt:lpstr>'Site 12'!BTwc</vt:lpstr>
      <vt:lpstr>'Site 13'!BTwc</vt:lpstr>
      <vt:lpstr>'Site 14'!BTwc</vt:lpstr>
      <vt:lpstr>'Site 15'!BTwc</vt:lpstr>
      <vt:lpstr>'Site 16'!BTwc</vt:lpstr>
      <vt:lpstr>'Site 17'!BTwc</vt:lpstr>
      <vt:lpstr>'Site 18'!BTwc</vt:lpstr>
      <vt:lpstr>'Site 19'!BTwc</vt:lpstr>
      <vt:lpstr>'Site 2'!BTwc</vt:lpstr>
      <vt:lpstr>'Site 20'!BTwc</vt:lpstr>
      <vt:lpstr>'Site 21'!BTwc</vt:lpstr>
      <vt:lpstr>'Site 22'!BTwc</vt:lpstr>
      <vt:lpstr>'Site 23'!BTwc</vt:lpstr>
      <vt:lpstr>'Site 24'!BTwc</vt:lpstr>
      <vt:lpstr>'Site 25'!BTwc</vt:lpstr>
      <vt:lpstr>'Site 3'!BTwc</vt:lpstr>
      <vt:lpstr>'Site 4'!BTwc</vt:lpstr>
      <vt:lpstr>'Site 5'!BTwc</vt:lpstr>
      <vt:lpstr>'Site 6'!BTwc</vt:lpstr>
      <vt:lpstr>'Site 7'!BTwc</vt:lpstr>
      <vt:lpstr>'Site 8'!BTwc</vt:lpstr>
      <vt:lpstr>'Site 9'!BTwc</vt:lpstr>
      <vt:lpstr>BTwc</vt:lpstr>
      <vt:lpstr>'Site 10'!CEquip</vt:lpstr>
      <vt:lpstr>'Site 11'!CEquip</vt:lpstr>
      <vt:lpstr>'Site 12'!CEquip</vt:lpstr>
      <vt:lpstr>'Site 13'!CEquip</vt:lpstr>
      <vt:lpstr>'Site 14'!CEquip</vt:lpstr>
      <vt:lpstr>'Site 15'!CEquip</vt:lpstr>
      <vt:lpstr>'Site 16'!CEquip</vt:lpstr>
      <vt:lpstr>'Site 17'!CEquip</vt:lpstr>
      <vt:lpstr>'Site 18'!CEquip</vt:lpstr>
      <vt:lpstr>'Site 19'!CEquip</vt:lpstr>
      <vt:lpstr>'Site 2'!CEquip</vt:lpstr>
      <vt:lpstr>'Site 20'!CEquip</vt:lpstr>
      <vt:lpstr>'Site 21'!CEquip</vt:lpstr>
      <vt:lpstr>'Site 22'!CEquip</vt:lpstr>
      <vt:lpstr>'Site 23'!CEquip</vt:lpstr>
      <vt:lpstr>'Site 24'!CEquip</vt:lpstr>
      <vt:lpstr>'Site 25'!CEquip</vt:lpstr>
      <vt:lpstr>'Site 3'!CEquip</vt:lpstr>
      <vt:lpstr>'Site 4'!CEquip</vt:lpstr>
      <vt:lpstr>'Site 5'!CEquip</vt:lpstr>
      <vt:lpstr>'Site 6'!CEquip</vt:lpstr>
      <vt:lpstr>'Site 7'!CEquip</vt:lpstr>
      <vt:lpstr>'Site 8'!CEquip</vt:lpstr>
      <vt:lpstr>'Site 9'!CEquip</vt:lpstr>
      <vt:lpstr>CEquip</vt:lpstr>
      <vt:lpstr>Cmatch</vt:lpstr>
      <vt:lpstr>'Site 10'!Consult</vt:lpstr>
      <vt:lpstr>'Site 11'!Consult</vt:lpstr>
      <vt:lpstr>'Site 12'!Consult</vt:lpstr>
      <vt:lpstr>'Site 13'!Consult</vt:lpstr>
      <vt:lpstr>'Site 14'!Consult</vt:lpstr>
      <vt:lpstr>'Site 15'!Consult</vt:lpstr>
      <vt:lpstr>'Site 16'!Consult</vt:lpstr>
      <vt:lpstr>'Site 17'!Consult</vt:lpstr>
      <vt:lpstr>'Site 18'!Consult</vt:lpstr>
      <vt:lpstr>'Site 19'!Consult</vt:lpstr>
      <vt:lpstr>'Site 2'!Consult</vt:lpstr>
      <vt:lpstr>'Site 20'!Consult</vt:lpstr>
      <vt:lpstr>'Site 21'!Consult</vt:lpstr>
      <vt:lpstr>'Site 22'!Consult</vt:lpstr>
      <vt:lpstr>'Site 23'!Consult</vt:lpstr>
      <vt:lpstr>'Site 24'!Consult</vt:lpstr>
      <vt:lpstr>'Site 25'!Consult</vt:lpstr>
      <vt:lpstr>'Site 3'!Consult</vt:lpstr>
      <vt:lpstr>'Site 4'!Consult</vt:lpstr>
      <vt:lpstr>'Site 5'!Consult</vt:lpstr>
      <vt:lpstr>'Site 6'!Consult</vt:lpstr>
      <vt:lpstr>'Site 7'!Consult</vt:lpstr>
      <vt:lpstr>'Site 8'!Consult</vt:lpstr>
      <vt:lpstr>'Site 9'!Consult</vt:lpstr>
      <vt:lpstr>Consult</vt:lpstr>
      <vt:lpstr>'Site 10'!ExAccTotal</vt:lpstr>
      <vt:lpstr>'Site 11'!ExAccTotal</vt:lpstr>
      <vt:lpstr>'Site 12'!ExAccTotal</vt:lpstr>
      <vt:lpstr>'Site 13'!ExAccTotal</vt:lpstr>
      <vt:lpstr>'Site 14'!ExAccTotal</vt:lpstr>
      <vt:lpstr>'Site 15'!ExAccTotal</vt:lpstr>
      <vt:lpstr>'Site 16'!ExAccTotal</vt:lpstr>
      <vt:lpstr>'Site 17'!ExAccTotal</vt:lpstr>
      <vt:lpstr>'Site 18'!ExAccTotal</vt:lpstr>
      <vt:lpstr>'Site 19'!ExAccTotal</vt:lpstr>
      <vt:lpstr>'Site 20'!ExAccTotal</vt:lpstr>
      <vt:lpstr>'Site 21'!ExAccTotal</vt:lpstr>
      <vt:lpstr>'Site 22'!ExAccTotal</vt:lpstr>
      <vt:lpstr>'Site 23'!ExAccTotal</vt:lpstr>
      <vt:lpstr>'Site 24'!ExAccTotal</vt:lpstr>
      <vt:lpstr>'Site 25'!ExAccTotal</vt:lpstr>
      <vt:lpstr>'Site 3'!ExAccTotal</vt:lpstr>
      <vt:lpstr>'Site 4'!ExAccTotal</vt:lpstr>
      <vt:lpstr>'Site 5'!ExAccTotal</vt:lpstr>
      <vt:lpstr>'Site 6'!ExAccTotal</vt:lpstr>
      <vt:lpstr>'Site 7'!ExAccTotal</vt:lpstr>
      <vt:lpstr>'Site 8'!ExAccTotal</vt:lpstr>
      <vt:lpstr>'Site 9'!ExAccTotal</vt:lpstr>
      <vt:lpstr>ExAccTotal</vt:lpstr>
      <vt:lpstr>'Site 10'!Expenses</vt:lpstr>
      <vt:lpstr>'Site 11'!Expenses</vt:lpstr>
      <vt:lpstr>'Site 12'!Expenses</vt:lpstr>
      <vt:lpstr>'Site 13'!Expenses</vt:lpstr>
      <vt:lpstr>'Site 14'!Expenses</vt:lpstr>
      <vt:lpstr>'Site 15'!Expenses</vt:lpstr>
      <vt:lpstr>'Site 16'!Expenses</vt:lpstr>
      <vt:lpstr>'Site 17'!Expenses</vt:lpstr>
      <vt:lpstr>'Site 18'!Expenses</vt:lpstr>
      <vt:lpstr>'Site 19'!Expenses</vt:lpstr>
      <vt:lpstr>'Site 2'!Expenses</vt:lpstr>
      <vt:lpstr>'Site 20'!Expenses</vt:lpstr>
      <vt:lpstr>'Site 21'!Expenses</vt:lpstr>
      <vt:lpstr>'Site 22'!Expenses</vt:lpstr>
      <vt:lpstr>'Site 23'!Expenses</vt:lpstr>
      <vt:lpstr>'Site 24'!Expenses</vt:lpstr>
      <vt:lpstr>'Site 25'!Expenses</vt:lpstr>
      <vt:lpstr>'Site 3'!Expenses</vt:lpstr>
      <vt:lpstr>'Site 4'!Expenses</vt:lpstr>
      <vt:lpstr>'Site 5'!Expenses</vt:lpstr>
      <vt:lpstr>'Site 6'!Expenses</vt:lpstr>
      <vt:lpstr>'Site 7'!Expenses</vt:lpstr>
      <vt:lpstr>'Site 8'!Expenses</vt:lpstr>
      <vt:lpstr>'Site 9'!Expenses</vt:lpstr>
      <vt:lpstr>Expenses</vt:lpstr>
      <vt:lpstr>FicaBenMaster</vt:lpstr>
      <vt:lpstr>'Site 10'!Flex</vt:lpstr>
      <vt:lpstr>'Site 11'!Flex</vt:lpstr>
      <vt:lpstr>'Site 12'!Flex</vt:lpstr>
      <vt:lpstr>'Site 13'!Flex</vt:lpstr>
      <vt:lpstr>'Site 14'!Flex</vt:lpstr>
      <vt:lpstr>'Site 15'!Flex</vt:lpstr>
      <vt:lpstr>'Site 16'!Flex</vt:lpstr>
      <vt:lpstr>'Site 17'!Flex</vt:lpstr>
      <vt:lpstr>'Site 18'!Flex</vt:lpstr>
      <vt:lpstr>'Site 19'!Flex</vt:lpstr>
      <vt:lpstr>'Site 2'!Flex</vt:lpstr>
      <vt:lpstr>'Site 20'!Flex</vt:lpstr>
      <vt:lpstr>'Site 21'!Flex</vt:lpstr>
      <vt:lpstr>'Site 22'!Flex</vt:lpstr>
      <vt:lpstr>'Site 23'!Flex</vt:lpstr>
      <vt:lpstr>'Site 24'!Flex</vt:lpstr>
      <vt:lpstr>'Site 25'!Flex</vt:lpstr>
      <vt:lpstr>'Site 3'!Flex</vt:lpstr>
      <vt:lpstr>'Site 4'!Flex</vt:lpstr>
      <vt:lpstr>'Site 5'!Flex</vt:lpstr>
      <vt:lpstr>'Site 6'!Flex</vt:lpstr>
      <vt:lpstr>'Site 7'!Flex</vt:lpstr>
      <vt:lpstr>'Site 8'!Flex</vt:lpstr>
      <vt:lpstr>'Site 9'!Flex</vt:lpstr>
      <vt:lpstr>Flex</vt:lpstr>
      <vt:lpstr>FSmaster</vt:lpstr>
      <vt:lpstr>FSsite1</vt:lpstr>
      <vt:lpstr>'Site 10'!GrToRequest</vt:lpstr>
      <vt:lpstr>'Site 11'!GrToRequest</vt:lpstr>
      <vt:lpstr>'Site 12'!GrToRequest</vt:lpstr>
      <vt:lpstr>'Site 13'!GrToRequest</vt:lpstr>
      <vt:lpstr>'Site 14'!GrToRequest</vt:lpstr>
      <vt:lpstr>'Site 15'!GrToRequest</vt:lpstr>
      <vt:lpstr>'Site 16'!GrToRequest</vt:lpstr>
      <vt:lpstr>'Site 17'!GrToRequest</vt:lpstr>
      <vt:lpstr>'Site 18'!GrToRequest</vt:lpstr>
      <vt:lpstr>'Site 19'!GrToRequest</vt:lpstr>
      <vt:lpstr>'Site 2'!GrToRequest</vt:lpstr>
      <vt:lpstr>'Site 20'!GrToRequest</vt:lpstr>
      <vt:lpstr>'Site 21'!GrToRequest</vt:lpstr>
      <vt:lpstr>'Site 22'!GrToRequest</vt:lpstr>
      <vt:lpstr>'Site 23'!GrToRequest</vt:lpstr>
      <vt:lpstr>'Site 24'!GrToRequest</vt:lpstr>
      <vt:lpstr>'Site 25'!GrToRequest</vt:lpstr>
      <vt:lpstr>'Site 3'!GrToRequest</vt:lpstr>
      <vt:lpstr>'Site 4'!GrToRequest</vt:lpstr>
      <vt:lpstr>'Site 5'!GrToRequest</vt:lpstr>
      <vt:lpstr>'Site 6'!GrToRequest</vt:lpstr>
      <vt:lpstr>'Site 7'!GrToRequest</vt:lpstr>
      <vt:lpstr>'Site 8'!GrToRequest</vt:lpstr>
      <vt:lpstr>'Site 9'!GrToRequest</vt:lpstr>
      <vt:lpstr>GrToRequest</vt:lpstr>
      <vt:lpstr>GTRmaster</vt:lpstr>
      <vt:lpstr>'Site 10'!home</vt:lpstr>
      <vt:lpstr>'Site 11'!home</vt:lpstr>
      <vt:lpstr>'Site 12'!home</vt:lpstr>
      <vt:lpstr>'Site 13'!home</vt:lpstr>
      <vt:lpstr>'Site 14'!home</vt:lpstr>
      <vt:lpstr>'Site 15'!home</vt:lpstr>
      <vt:lpstr>'Site 16'!home</vt:lpstr>
      <vt:lpstr>'Site 17'!home</vt:lpstr>
      <vt:lpstr>'Site 18'!home</vt:lpstr>
      <vt:lpstr>'Site 19'!home</vt:lpstr>
      <vt:lpstr>'Site 2'!home</vt:lpstr>
      <vt:lpstr>'Site 20'!home</vt:lpstr>
      <vt:lpstr>'Site 21'!home</vt:lpstr>
      <vt:lpstr>'Site 22'!home</vt:lpstr>
      <vt:lpstr>'Site 23'!home</vt:lpstr>
      <vt:lpstr>'Site 24'!home</vt:lpstr>
      <vt:lpstr>'Site 25'!home</vt:lpstr>
      <vt:lpstr>'Site 3'!home</vt:lpstr>
      <vt:lpstr>'Site 4'!home</vt:lpstr>
      <vt:lpstr>'Site 5'!home</vt:lpstr>
      <vt:lpstr>'Site 6'!home</vt:lpstr>
      <vt:lpstr>'Site 7'!home</vt:lpstr>
      <vt:lpstr>'Site 8'!home</vt:lpstr>
      <vt:lpstr>'Site 9'!home</vt:lpstr>
      <vt:lpstr>home</vt:lpstr>
      <vt:lpstr>homeMa</vt:lpstr>
      <vt:lpstr>InKmatch</vt:lpstr>
      <vt:lpstr>LevMaster</vt:lpstr>
      <vt:lpstr>MatchMaster</vt:lpstr>
      <vt:lpstr>'Site 10'!OReimb</vt:lpstr>
      <vt:lpstr>'Site 11'!OReimb</vt:lpstr>
      <vt:lpstr>'Site 12'!OReimb</vt:lpstr>
      <vt:lpstr>'Site 13'!OReimb</vt:lpstr>
      <vt:lpstr>'Site 14'!OReimb</vt:lpstr>
      <vt:lpstr>'Site 15'!OReimb</vt:lpstr>
      <vt:lpstr>'Site 16'!OReimb</vt:lpstr>
      <vt:lpstr>'Site 17'!OReimb</vt:lpstr>
      <vt:lpstr>'Site 18'!OReimb</vt:lpstr>
      <vt:lpstr>'Site 19'!OReimb</vt:lpstr>
      <vt:lpstr>'Site 2'!OReimb</vt:lpstr>
      <vt:lpstr>'Site 20'!OReimb</vt:lpstr>
      <vt:lpstr>'Site 21'!OReimb</vt:lpstr>
      <vt:lpstr>'Site 22'!OReimb</vt:lpstr>
      <vt:lpstr>'Site 23'!OReimb</vt:lpstr>
      <vt:lpstr>'Site 24'!OReimb</vt:lpstr>
      <vt:lpstr>'Site 25'!OReimb</vt:lpstr>
      <vt:lpstr>'Site 3'!OReimb</vt:lpstr>
      <vt:lpstr>'Site 4'!OReimb</vt:lpstr>
      <vt:lpstr>'Site 5'!OReimb</vt:lpstr>
      <vt:lpstr>'Site 6'!OReimb</vt:lpstr>
      <vt:lpstr>'Site 7'!OReimb</vt:lpstr>
      <vt:lpstr>'Site 8'!OReimb</vt:lpstr>
      <vt:lpstr>'Site 9'!OReimb</vt:lpstr>
      <vt:lpstr>OReimb</vt:lpstr>
      <vt:lpstr>'Site 10'!OST</vt:lpstr>
      <vt:lpstr>'Site 11'!OST</vt:lpstr>
      <vt:lpstr>'Site 12'!OST</vt:lpstr>
      <vt:lpstr>'Site 13'!OST</vt:lpstr>
      <vt:lpstr>'Site 14'!OST</vt:lpstr>
      <vt:lpstr>'Site 15'!OST</vt:lpstr>
      <vt:lpstr>'Site 16'!OST</vt:lpstr>
      <vt:lpstr>'Site 17'!OST</vt:lpstr>
      <vt:lpstr>'Site 18'!OST</vt:lpstr>
      <vt:lpstr>'Site 19'!OST</vt:lpstr>
      <vt:lpstr>'Site 2'!OST</vt:lpstr>
      <vt:lpstr>'Site 20'!OST</vt:lpstr>
      <vt:lpstr>'Site 21'!OST</vt:lpstr>
      <vt:lpstr>'Site 22'!OST</vt:lpstr>
      <vt:lpstr>'Site 23'!OST</vt:lpstr>
      <vt:lpstr>'Site 24'!OST</vt:lpstr>
      <vt:lpstr>'Site 25'!OST</vt:lpstr>
      <vt:lpstr>'Site 3'!OST</vt:lpstr>
      <vt:lpstr>'Site 4'!OST</vt:lpstr>
      <vt:lpstr>'Site 5'!OST</vt:lpstr>
      <vt:lpstr>'Site 6'!OST</vt:lpstr>
      <vt:lpstr>'Site 7'!OST</vt:lpstr>
      <vt:lpstr>'Site 8'!OST</vt:lpstr>
      <vt:lpstr>'Site 9'!OST</vt:lpstr>
      <vt:lpstr>OST</vt:lpstr>
      <vt:lpstr>'Site 10'!Other</vt:lpstr>
      <vt:lpstr>'Site 11'!Other</vt:lpstr>
      <vt:lpstr>'Site 12'!Other</vt:lpstr>
      <vt:lpstr>'Site 13'!Other</vt:lpstr>
      <vt:lpstr>'Site 14'!Other</vt:lpstr>
      <vt:lpstr>'Site 15'!Other</vt:lpstr>
      <vt:lpstr>'Site 16'!Other</vt:lpstr>
      <vt:lpstr>'Site 17'!Other</vt:lpstr>
      <vt:lpstr>'Site 18'!Other</vt:lpstr>
      <vt:lpstr>'Site 19'!Other</vt:lpstr>
      <vt:lpstr>'Site 2'!Other</vt:lpstr>
      <vt:lpstr>'Site 20'!Other</vt:lpstr>
      <vt:lpstr>'Site 21'!Other</vt:lpstr>
      <vt:lpstr>'Site 22'!Other</vt:lpstr>
      <vt:lpstr>'Site 23'!Other</vt:lpstr>
      <vt:lpstr>'Site 24'!Other</vt:lpstr>
      <vt:lpstr>'Site 25'!Other</vt:lpstr>
      <vt:lpstr>'Site 3'!Other</vt:lpstr>
      <vt:lpstr>'Site 4'!Other</vt:lpstr>
      <vt:lpstr>'Site 5'!Other</vt:lpstr>
      <vt:lpstr>'Site 6'!Other</vt:lpstr>
      <vt:lpstr>'Site 7'!Other</vt:lpstr>
      <vt:lpstr>'Site 8'!Other</vt:lpstr>
      <vt:lpstr>'Site 9'!Other</vt:lpstr>
      <vt:lpstr>Other</vt:lpstr>
      <vt:lpstr>'- MASTER -'!Print_Area</vt:lpstr>
      <vt:lpstr>'Site 1'!Print_Area</vt:lpstr>
      <vt:lpstr>'Site 10'!Print_Area</vt:lpstr>
      <vt:lpstr>'Site 11'!Print_Area</vt:lpstr>
      <vt:lpstr>'Site 12'!Print_Area</vt:lpstr>
      <vt:lpstr>'Site 13'!Print_Area</vt:lpstr>
      <vt:lpstr>'Site 14'!Print_Area</vt:lpstr>
      <vt:lpstr>'Site 15'!Print_Area</vt:lpstr>
      <vt:lpstr>'Site 16'!Print_Area</vt:lpstr>
      <vt:lpstr>'Site 17'!Print_Area</vt:lpstr>
      <vt:lpstr>'Site 18'!Print_Area</vt:lpstr>
      <vt:lpstr>'Site 19'!Print_Area</vt:lpstr>
      <vt:lpstr>'Site 2'!Print_Area</vt:lpstr>
      <vt:lpstr>'Site 20'!Print_Area</vt:lpstr>
      <vt:lpstr>'Site 21'!Print_Area</vt:lpstr>
      <vt:lpstr>'Site 22'!Print_Area</vt:lpstr>
      <vt:lpstr>'Site 23'!Print_Area</vt:lpstr>
      <vt:lpstr>'Site 24'!Print_Area</vt:lpstr>
      <vt:lpstr>'Site 25'!Print_Area</vt:lpstr>
      <vt:lpstr>'Site 3'!Print_Area</vt:lpstr>
      <vt:lpstr>'Site 4'!Print_Area</vt:lpstr>
      <vt:lpstr>'Site 5'!Print_Area</vt:lpstr>
      <vt:lpstr>'Site 6'!Print_Area</vt:lpstr>
      <vt:lpstr>'Site 7'!Print_Area</vt:lpstr>
      <vt:lpstr>'Site 8'!Print_Area</vt:lpstr>
      <vt:lpstr>'Site 9'!Print_Area</vt:lpstr>
      <vt:lpstr>'- MASTER -'!Print_Titles</vt:lpstr>
      <vt:lpstr>'Site 1'!Print_Titles</vt:lpstr>
      <vt:lpstr>'Site 10'!Print_Titles</vt:lpstr>
      <vt:lpstr>'Site 11'!Print_Titles</vt:lpstr>
      <vt:lpstr>'Site 12'!Print_Titles</vt:lpstr>
      <vt:lpstr>'Site 13'!Print_Titles</vt:lpstr>
      <vt:lpstr>'Site 14'!Print_Titles</vt:lpstr>
      <vt:lpstr>'Site 15'!Print_Titles</vt:lpstr>
      <vt:lpstr>'Site 16'!Print_Titles</vt:lpstr>
      <vt:lpstr>'Site 17'!Print_Titles</vt:lpstr>
      <vt:lpstr>'Site 18'!Print_Titles</vt:lpstr>
      <vt:lpstr>'Site 19'!Print_Titles</vt:lpstr>
      <vt:lpstr>'Site 2'!Print_Titles</vt:lpstr>
      <vt:lpstr>'Site 20'!Print_Titles</vt:lpstr>
      <vt:lpstr>'Site 21'!Print_Titles</vt:lpstr>
      <vt:lpstr>'Site 22'!Print_Titles</vt:lpstr>
      <vt:lpstr>'Site 23'!Print_Titles</vt:lpstr>
      <vt:lpstr>'Site 24'!Print_Titles</vt:lpstr>
      <vt:lpstr>'Site 25'!Print_Titles</vt:lpstr>
      <vt:lpstr>'Site 3'!Print_Titles</vt:lpstr>
      <vt:lpstr>'Site 4'!Print_Titles</vt:lpstr>
      <vt:lpstr>'Site 5'!Print_Titles</vt:lpstr>
      <vt:lpstr>'Site 6'!Print_Titles</vt:lpstr>
      <vt:lpstr>'Site 7'!Print_Titles</vt:lpstr>
      <vt:lpstr>'Site 8'!Print_Titles</vt:lpstr>
      <vt:lpstr>'Site 9'!Print_Titles</vt:lpstr>
      <vt:lpstr>'Site 10'!RxFica</vt:lpstr>
      <vt:lpstr>'Site 11'!RxFica</vt:lpstr>
      <vt:lpstr>'Site 12'!RxFica</vt:lpstr>
      <vt:lpstr>'Site 13'!RxFica</vt:lpstr>
      <vt:lpstr>'Site 14'!RxFica</vt:lpstr>
      <vt:lpstr>'Site 15'!RxFica</vt:lpstr>
      <vt:lpstr>'Site 16'!RxFica</vt:lpstr>
      <vt:lpstr>'Site 17'!RxFica</vt:lpstr>
      <vt:lpstr>'Site 18'!RxFica</vt:lpstr>
      <vt:lpstr>'Site 19'!RxFica</vt:lpstr>
      <vt:lpstr>'Site 2'!RxFica</vt:lpstr>
      <vt:lpstr>'Site 20'!RxFica</vt:lpstr>
      <vt:lpstr>'Site 21'!RxFica</vt:lpstr>
      <vt:lpstr>'Site 22'!RxFica</vt:lpstr>
      <vt:lpstr>'Site 23'!RxFica</vt:lpstr>
      <vt:lpstr>'Site 24'!RxFica</vt:lpstr>
      <vt:lpstr>'Site 25'!RxFica</vt:lpstr>
      <vt:lpstr>'Site 3'!RxFica</vt:lpstr>
      <vt:lpstr>'Site 4'!RxFica</vt:lpstr>
      <vt:lpstr>'Site 5'!RxFica</vt:lpstr>
      <vt:lpstr>'Site 6'!RxFica</vt:lpstr>
      <vt:lpstr>'Site 7'!RxFica</vt:lpstr>
      <vt:lpstr>'Site 8'!RxFica</vt:lpstr>
      <vt:lpstr>'Site 9'!RxFica</vt:lpstr>
      <vt:lpstr>RxFica</vt:lpstr>
      <vt:lpstr>'Site 10'!RxHealth</vt:lpstr>
      <vt:lpstr>'Site 11'!RxHealth</vt:lpstr>
      <vt:lpstr>'Site 12'!RxHealth</vt:lpstr>
      <vt:lpstr>'Site 13'!RxHealth</vt:lpstr>
      <vt:lpstr>'Site 14'!RxHealth</vt:lpstr>
      <vt:lpstr>'Site 15'!RxHealth</vt:lpstr>
      <vt:lpstr>'Site 16'!RxHealth</vt:lpstr>
      <vt:lpstr>'Site 17'!RxHealth</vt:lpstr>
      <vt:lpstr>'Site 18'!RxHealth</vt:lpstr>
      <vt:lpstr>'Site 19'!RxHealth</vt:lpstr>
      <vt:lpstr>'Site 2'!RxHealth</vt:lpstr>
      <vt:lpstr>'Site 20'!RxHealth</vt:lpstr>
      <vt:lpstr>'Site 21'!RxHealth</vt:lpstr>
      <vt:lpstr>'Site 22'!RxHealth</vt:lpstr>
      <vt:lpstr>'Site 23'!RxHealth</vt:lpstr>
      <vt:lpstr>'Site 24'!RxHealth</vt:lpstr>
      <vt:lpstr>'Site 25'!RxHealth</vt:lpstr>
      <vt:lpstr>'Site 3'!RxHealth</vt:lpstr>
      <vt:lpstr>'Site 4'!RxHealth</vt:lpstr>
      <vt:lpstr>'Site 5'!RxHealth</vt:lpstr>
      <vt:lpstr>'Site 6'!RxHealth</vt:lpstr>
      <vt:lpstr>'Site 7'!RxHealth</vt:lpstr>
      <vt:lpstr>'Site 8'!RxHealth</vt:lpstr>
      <vt:lpstr>'Site 9'!RxHealth</vt:lpstr>
      <vt:lpstr>RxHealth</vt:lpstr>
      <vt:lpstr>'Site 10'!RxRet</vt:lpstr>
      <vt:lpstr>'Site 11'!RxRet</vt:lpstr>
      <vt:lpstr>'Site 12'!RxRet</vt:lpstr>
      <vt:lpstr>'Site 13'!RxRet</vt:lpstr>
      <vt:lpstr>'Site 14'!RxRet</vt:lpstr>
      <vt:lpstr>'Site 15'!RxRet</vt:lpstr>
      <vt:lpstr>'Site 16'!RxRet</vt:lpstr>
      <vt:lpstr>'Site 17'!RxRet</vt:lpstr>
      <vt:lpstr>'Site 18'!RxRet</vt:lpstr>
      <vt:lpstr>'Site 19'!RxRet</vt:lpstr>
      <vt:lpstr>'Site 2'!RxRet</vt:lpstr>
      <vt:lpstr>'Site 20'!RxRet</vt:lpstr>
      <vt:lpstr>'Site 21'!RxRet</vt:lpstr>
      <vt:lpstr>'Site 22'!RxRet</vt:lpstr>
      <vt:lpstr>'Site 23'!RxRet</vt:lpstr>
      <vt:lpstr>'Site 24'!RxRet</vt:lpstr>
      <vt:lpstr>'Site 25'!RxRet</vt:lpstr>
      <vt:lpstr>'Site 3'!RxRet</vt:lpstr>
      <vt:lpstr>'Site 4'!RxRet</vt:lpstr>
      <vt:lpstr>'Site 5'!RxRet</vt:lpstr>
      <vt:lpstr>'Site 6'!RxRet</vt:lpstr>
      <vt:lpstr>'Site 7'!RxRet</vt:lpstr>
      <vt:lpstr>'Site 8'!RxRet</vt:lpstr>
      <vt:lpstr>'Site 9'!RxRet</vt:lpstr>
      <vt:lpstr>RxRet</vt:lpstr>
      <vt:lpstr>'Site 10'!RxSal</vt:lpstr>
      <vt:lpstr>'Site 11'!RxSal</vt:lpstr>
      <vt:lpstr>'Site 12'!RxSal</vt:lpstr>
      <vt:lpstr>'Site 13'!RxSal</vt:lpstr>
      <vt:lpstr>'Site 14'!RxSal</vt:lpstr>
      <vt:lpstr>'Site 15'!RxSal</vt:lpstr>
      <vt:lpstr>'Site 16'!RxSal</vt:lpstr>
      <vt:lpstr>'Site 17'!RxSal</vt:lpstr>
      <vt:lpstr>'Site 18'!RxSal</vt:lpstr>
      <vt:lpstr>'Site 19'!RxSal</vt:lpstr>
      <vt:lpstr>'Site 2'!RxSal</vt:lpstr>
      <vt:lpstr>'Site 20'!RxSal</vt:lpstr>
      <vt:lpstr>'Site 21'!RxSal</vt:lpstr>
      <vt:lpstr>'Site 22'!RxSal</vt:lpstr>
      <vt:lpstr>'Site 23'!RxSal</vt:lpstr>
      <vt:lpstr>'Site 24'!RxSal</vt:lpstr>
      <vt:lpstr>'Site 25'!RxSal</vt:lpstr>
      <vt:lpstr>'Site 3'!RxSal</vt:lpstr>
      <vt:lpstr>'Site 4'!RxSal</vt:lpstr>
      <vt:lpstr>'Site 5'!RxSal</vt:lpstr>
      <vt:lpstr>'Site 6'!RxSal</vt:lpstr>
      <vt:lpstr>'Site 7'!RxSal</vt:lpstr>
      <vt:lpstr>'Site 8'!RxSal</vt:lpstr>
      <vt:lpstr>'Site 9'!RxSal</vt:lpstr>
      <vt:lpstr>RxSal</vt:lpstr>
      <vt:lpstr>'Site 10'!RxSuta</vt:lpstr>
      <vt:lpstr>'Site 11'!RxSuta</vt:lpstr>
      <vt:lpstr>'Site 12'!RxSuta</vt:lpstr>
      <vt:lpstr>'Site 13'!RxSuta</vt:lpstr>
      <vt:lpstr>'Site 14'!RxSuta</vt:lpstr>
      <vt:lpstr>'Site 15'!RxSuta</vt:lpstr>
      <vt:lpstr>'Site 16'!RxSuta</vt:lpstr>
      <vt:lpstr>'Site 17'!RxSuta</vt:lpstr>
      <vt:lpstr>'Site 18'!RxSuta</vt:lpstr>
      <vt:lpstr>'Site 19'!RxSuta</vt:lpstr>
      <vt:lpstr>'Site 2'!RxSuta</vt:lpstr>
      <vt:lpstr>'Site 20'!RxSuta</vt:lpstr>
      <vt:lpstr>'Site 21'!RxSuta</vt:lpstr>
      <vt:lpstr>'Site 22'!RxSuta</vt:lpstr>
      <vt:lpstr>'Site 23'!RxSuta</vt:lpstr>
      <vt:lpstr>'Site 24'!RxSuta</vt:lpstr>
      <vt:lpstr>'Site 25'!RxSuta</vt:lpstr>
      <vt:lpstr>'Site 3'!RxSuta</vt:lpstr>
      <vt:lpstr>'Site 4'!RxSuta</vt:lpstr>
      <vt:lpstr>'Site 5'!RxSuta</vt:lpstr>
      <vt:lpstr>'Site 6'!RxSuta</vt:lpstr>
      <vt:lpstr>'Site 7'!RxSuta</vt:lpstr>
      <vt:lpstr>'Site 8'!RxSuta</vt:lpstr>
      <vt:lpstr>'Site 9'!RxSuta</vt:lpstr>
      <vt:lpstr>RxSuta</vt:lpstr>
      <vt:lpstr>'Site 10'!RxWC</vt:lpstr>
      <vt:lpstr>'Site 11'!RxWC</vt:lpstr>
      <vt:lpstr>'Site 12'!RxWC</vt:lpstr>
      <vt:lpstr>'Site 13'!RxWC</vt:lpstr>
      <vt:lpstr>'Site 14'!RxWC</vt:lpstr>
      <vt:lpstr>'Site 15'!RxWC</vt:lpstr>
      <vt:lpstr>'Site 16'!RxWC</vt:lpstr>
      <vt:lpstr>'Site 17'!RxWC</vt:lpstr>
      <vt:lpstr>'Site 18'!RxWC</vt:lpstr>
      <vt:lpstr>'Site 19'!RxWC</vt:lpstr>
      <vt:lpstr>'Site 2'!RxWC</vt:lpstr>
      <vt:lpstr>'Site 20'!RxWC</vt:lpstr>
      <vt:lpstr>'Site 21'!RxWC</vt:lpstr>
      <vt:lpstr>'Site 22'!RxWC</vt:lpstr>
      <vt:lpstr>'Site 23'!RxWC</vt:lpstr>
      <vt:lpstr>'Site 24'!RxWC</vt:lpstr>
      <vt:lpstr>'Site 25'!RxWC</vt:lpstr>
      <vt:lpstr>'Site 3'!RxWC</vt:lpstr>
      <vt:lpstr>'Site 4'!RxWC</vt:lpstr>
      <vt:lpstr>'Site 5'!RxWC</vt:lpstr>
      <vt:lpstr>'Site 6'!RxWC</vt:lpstr>
      <vt:lpstr>'Site 7'!RxWC</vt:lpstr>
      <vt:lpstr>'Site 8'!RxWC</vt:lpstr>
      <vt:lpstr>'Site 9'!RxWC</vt:lpstr>
      <vt:lpstr>RxWC</vt:lpstr>
      <vt:lpstr>SalMaster</vt:lpstr>
      <vt:lpstr>SiteVal</vt:lpstr>
      <vt:lpstr>'Site 10'!Space</vt:lpstr>
      <vt:lpstr>'Site 11'!Space</vt:lpstr>
      <vt:lpstr>'Site 12'!Space</vt:lpstr>
      <vt:lpstr>'Site 13'!Space</vt:lpstr>
      <vt:lpstr>'Site 14'!Space</vt:lpstr>
      <vt:lpstr>'Site 15'!Space</vt:lpstr>
      <vt:lpstr>'Site 16'!Space</vt:lpstr>
      <vt:lpstr>'Site 17'!Space</vt:lpstr>
      <vt:lpstr>'Site 18'!Space</vt:lpstr>
      <vt:lpstr>'Site 19'!Space</vt:lpstr>
      <vt:lpstr>'Site 2'!Space</vt:lpstr>
      <vt:lpstr>'Site 20'!Space</vt:lpstr>
      <vt:lpstr>'Site 21'!Space</vt:lpstr>
      <vt:lpstr>'Site 22'!Space</vt:lpstr>
      <vt:lpstr>'Site 23'!Space</vt:lpstr>
      <vt:lpstr>'Site 24'!Space</vt:lpstr>
      <vt:lpstr>'Site 25'!Space</vt:lpstr>
      <vt:lpstr>'Site 3'!Space</vt:lpstr>
      <vt:lpstr>'Site 4'!Space</vt:lpstr>
      <vt:lpstr>'Site 5'!Space</vt:lpstr>
      <vt:lpstr>'Site 6'!Space</vt:lpstr>
      <vt:lpstr>'Site 7'!Space</vt:lpstr>
      <vt:lpstr>'Site 8'!Space</vt:lpstr>
      <vt:lpstr>'Site 9'!Space</vt:lpstr>
      <vt:lpstr>Space</vt:lpstr>
      <vt:lpstr>'Site 10'!SubPrgCost</vt:lpstr>
      <vt:lpstr>'Site 11'!SubPrgCost</vt:lpstr>
      <vt:lpstr>'Site 12'!SubPrgCost</vt:lpstr>
      <vt:lpstr>'Site 13'!SubPrgCost</vt:lpstr>
      <vt:lpstr>'Site 14'!SubPrgCost</vt:lpstr>
      <vt:lpstr>'Site 15'!SubPrgCost</vt:lpstr>
      <vt:lpstr>'Site 16'!SubPrgCost</vt:lpstr>
      <vt:lpstr>'Site 17'!SubPrgCost</vt:lpstr>
      <vt:lpstr>'Site 18'!SubPrgCost</vt:lpstr>
      <vt:lpstr>'Site 19'!SubPrgCost</vt:lpstr>
      <vt:lpstr>'Site 2'!SubPrgCost</vt:lpstr>
      <vt:lpstr>'Site 20'!SubPrgCost</vt:lpstr>
      <vt:lpstr>'Site 21'!SubPrgCost</vt:lpstr>
      <vt:lpstr>'Site 22'!SubPrgCost</vt:lpstr>
      <vt:lpstr>'Site 23'!SubPrgCost</vt:lpstr>
      <vt:lpstr>'Site 24'!SubPrgCost</vt:lpstr>
      <vt:lpstr>'Site 25'!SubPrgCost</vt:lpstr>
      <vt:lpstr>'Site 3'!SubPrgCost</vt:lpstr>
      <vt:lpstr>'Site 4'!SubPrgCost</vt:lpstr>
      <vt:lpstr>'Site 5'!SubPrgCost</vt:lpstr>
      <vt:lpstr>'Site 6'!SubPrgCost</vt:lpstr>
      <vt:lpstr>'Site 7'!SubPrgCost</vt:lpstr>
      <vt:lpstr>'Site 8'!SubPrgCost</vt:lpstr>
      <vt:lpstr>'Site 9'!SubPrgCost</vt:lpstr>
      <vt:lpstr>SubPrgCost</vt:lpstr>
      <vt:lpstr>SubPrgMaster</vt:lpstr>
      <vt:lpstr>SUfica</vt:lpstr>
      <vt:lpstr>SUhealth</vt:lpstr>
      <vt:lpstr>SUret</vt:lpstr>
      <vt:lpstr>SUsal</vt:lpstr>
      <vt:lpstr>SUservices</vt:lpstr>
      <vt:lpstr>SUstrtUp</vt:lpstr>
      <vt:lpstr>SUsupplies</vt:lpstr>
      <vt:lpstr>SUtrain</vt:lpstr>
      <vt:lpstr>SUwc</vt:lpstr>
      <vt:lpstr>'Site 10'!TExpAcc</vt:lpstr>
      <vt:lpstr>'Site 11'!TExpAcc</vt:lpstr>
      <vt:lpstr>'Site 12'!TExpAcc</vt:lpstr>
      <vt:lpstr>'Site 13'!TExpAcc</vt:lpstr>
      <vt:lpstr>'Site 14'!TExpAcc</vt:lpstr>
      <vt:lpstr>'Site 15'!TExpAcc</vt:lpstr>
      <vt:lpstr>'Site 16'!TExpAcc</vt:lpstr>
      <vt:lpstr>'Site 17'!TExpAcc</vt:lpstr>
      <vt:lpstr>'Site 18'!TExpAcc</vt:lpstr>
      <vt:lpstr>'Site 19'!TExpAcc</vt:lpstr>
      <vt:lpstr>'Site 2'!TExpAcc</vt:lpstr>
      <vt:lpstr>'Site 20'!TExpAcc</vt:lpstr>
      <vt:lpstr>'Site 21'!TExpAcc</vt:lpstr>
      <vt:lpstr>'Site 22'!TExpAcc</vt:lpstr>
      <vt:lpstr>'Site 23'!TExpAcc</vt:lpstr>
      <vt:lpstr>'Site 24'!TExpAcc</vt:lpstr>
      <vt:lpstr>'Site 25'!TExpAcc</vt:lpstr>
      <vt:lpstr>'Site 3'!TExpAcc</vt:lpstr>
      <vt:lpstr>'Site 4'!TExpAcc</vt:lpstr>
      <vt:lpstr>'Site 5'!TExpAcc</vt:lpstr>
      <vt:lpstr>'Site 6'!TExpAcc</vt:lpstr>
      <vt:lpstr>'Site 7'!TExpAcc</vt:lpstr>
      <vt:lpstr>'Site 8'!TExpAcc</vt:lpstr>
      <vt:lpstr>'Site 9'!TExpAcc</vt:lpstr>
      <vt:lpstr>TExpAcc</vt:lpstr>
      <vt:lpstr>'Site 10'!TficaBen</vt:lpstr>
      <vt:lpstr>'Site 11'!TficaBen</vt:lpstr>
      <vt:lpstr>'Site 12'!TficaBen</vt:lpstr>
      <vt:lpstr>'Site 13'!TficaBen</vt:lpstr>
      <vt:lpstr>'Site 14'!TficaBen</vt:lpstr>
      <vt:lpstr>'Site 15'!TficaBen</vt:lpstr>
      <vt:lpstr>'Site 16'!TficaBen</vt:lpstr>
      <vt:lpstr>'Site 17'!TficaBen</vt:lpstr>
      <vt:lpstr>'Site 18'!TficaBen</vt:lpstr>
      <vt:lpstr>'Site 19'!TficaBen</vt:lpstr>
      <vt:lpstr>'Site 2'!TficaBen</vt:lpstr>
      <vt:lpstr>'Site 20'!TficaBen</vt:lpstr>
      <vt:lpstr>'Site 21'!TficaBen</vt:lpstr>
      <vt:lpstr>'Site 22'!TficaBen</vt:lpstr>
      <vt:lpstr>'Site 23'!TficaBen</vt:lpstr>
      <vt:lpstr>'Site 24'!TficaBen</vt:lpstr>
      <vt:lpstr>'Site 25'!TficaBen</vt:lpstr>
      <vt:lpstr>'Site 3'!TficaBen</vt:lpstr>
      <vt:lpstr>'Site 4'!TficaBen</vt:lpstr>
      <vt:lpstr>'Site 5'!TficaBen</vt:lpstr>
      <vt:lpstr>'Site 6'!TficaBen</vt:lpstr>
      <vt:lpstr>'Site 7'!TficaBen</vt:lpstr>
      <vt:lpstr>'Site 8'!TficaBen</vt:lpstr>
      <vt:lpstr>'Site 9'!TficaBen</vt:lpstr>
      <vt:lpstr>TficaBen</vt:lpstr>
      <vt:lpstr>Tleverage</vt:lpstr>
      <vt:lpstr>'Site 10'!ToSalFringe</vt:lpstr>
      <vt:lpstr>'Site 11'!ToSalFringe</vt:lpstr>
      <vt:lpstr>'Site 12'!ToSalFringe</vt:lpstr>
      <vt:lpstr>'Site 13'!ToSalFringe</vt:lpstr>
      <vt:lpstr>'Site 14'!ToSalFringe</vt:lpstr>
      <vt:lpstr>'Site 15'!ToSalFringe</vt:lpstr>
      <vt:lpstr>'Site 16'!ToSalFringe</vt:lpstr>
      <vt:lpstr>'Site 17'!ToSalFringe</vt:lpstr>
      <vt:lpstr>'Site 18'!ToSalFringe</vt:lpstr>
      <vt:lpstr>'Site 19'!ToSalFringe</vt:lpstr>
      <vt:lpstr>'Site 2'!ToSalFringe</vt:lpstr>
      <vt:lpstr>'Site 20'!ToSalFringe</vt:lpstr>
      <vt:lpstr>'Site 21'!ToSalFringe</vt:lpstr>
      <vt:lpstr>'Site 22'!ToSalFringe</vt:lpstr>
      <vt:lpstr>'Site 23'!ToSalFringe</vt:lpstr>
      <vt:lpstr>'Site 24'!ToSalFringe</vt:lpstr>
      <vt:lpstr>'Site 25'!ToSalFringe</vt:lpstr>
      <vt:lpstr>'Site 3'!ToSalFringe</vt:lpstr>
      <vt:lpstr>'Site 4'!ToSalFringe</vt:lpstr>
      <vt:lpstr>'Site 5'!ToSalFringe</vt:lpstr>
      <vt:lpstr>'Site 6'!ToSalFringe</vt:lpstr>
      <vt:lpstr>'Site 7'!ToSalFringe</vt:lpstr>
      <vt:lpstr>'Site 8'!ToSalFringe</vt:lpstr>
      <vt:lpstr>'Site 9'!ToSalFringe</vt:lpstr>
      <vt:lpstr>ToSalFringe</vt:lpstr>
      <vt:lpstr>'Site 10'!TotherExpAcc</vt:lpstr>
      <vt:lpstr>'Site 11'!TotherExpAcc</vt:lpstr>
      <vt:lpstr>'Site 12'!TotherExpAcc</vt:lpstr>
      <vt:lpstr>'Site 13'!TotherExpAcc</vt:lpstr>
      <vt:lpstr>'Site 14'!TotherExpAcc</vt:lpstr>
      <vt:lpstr>'Site 15'!TotherExpAcc</vt:lpstr>
      <vt:lpstr>'Site 16'!TotherExpAcc</vt:lpstr>
      <vt:lpstr>'Site 17'!TotherExpAcc</vt:lpstr>
      <vt:lpstr>'Site 18'!TotherExpAcc</vt:lpstr>
      <vt:lpstr>'Site 19'!TotherExpAcc</vt:lpstr>
      <vt:lpstr>'Site 2'!TotherExpAcc</vt:lpstr>
      <vt:lpstr>'Site 20'!TotherExpAcc</vt:lpstr>
      <vt:lpstr>'Site 21'!TotherExpAcc</vt:lpstr>
      <vt:lpstr>'Site 22'!TotherExpAcc</vt:lpstr>
      <vt:lpstr>'Site 23'!TotherExpAcc</vt:lpstr>
      <vt:lpstr>'Site 24'!TotherExpAcc</vt:lpstr>
      <vt:lpstr>'Site 25'!TotherExpAcc</vt:lpstr>
      <vt:lpstr>'Site 3'!TotherExpAcc</vt:lpstr>
      <vt:lpstr>'Site 4'!TotherExpAcc</vt:lpstr>
      <vt:lpstr>'Site 5'!TotherExpAcc</vt:lpstr>
      <vt:lpstr>'Site 6'!TotherExpAcc</vt:lpstr>
      <vt:lpstr>'Site 7'!TotherExpAcc</vt:lpstr>
      <vt:lpstr>'Site 8'!TotherExpAcc</vt:lpstr>
      <vt:lpstr>'Site 9'!TotherExpAcc</vt:lpstr>
      <vt:lpstr>TotherExpAcc</vt:lpstr>
      <vt:lpstr>'Site 10'!Transport</vt:lpstr>
      <vt:lpstr>'Site 11'!Transport</vt:lpstr>
      <vt:lpstr>'Site 12'!Transport</vt:lpstr>
      <vt:lpstr>'Site 13'!Transport</vt:lpstr>
      <vt:lpstr>'Site 14'!Transport</vt:lpstr>
      <vt:lpstr>'Site 15'!Transport</vt:lpstr>
      <vt:lpstr>'Site 16'!Transport</vt:lpstr>
      <vt:lpstr>'Site 17'!Transport</vt:lpstr>
      <vt:lpstr>'Site 18'!Transport</vt:lpstr>
      <vt:lpstr>'Site 19'!Transport</vt:lpstr>
      <vt:lpstr>'Site 2'!Transport</vt:lpstr>
      <vt:lpstr>'Site 20'!Transport</vt:lpstr>
      <vt:lpstr>'Site 21'!Transport</vt:lpstr>
      <vt:lpstr>'Site 22'!Transport</vt:lpstr>
      <vt:lpstr>'Site 23'!Transport</vt:lpstr>
      <vt:lpstr>'Site 24'!Transport</vt:lpstr>
      <vt:lpstr>'Site 25'!Transport</vt:lpstr>
      <vt:lpstr>'Site 3'!Transport</vt:lpstr>
      <vt:lpstr>'Site 4'!Transport</vt:lpstr>
      <vt:lpstr>'Site 5'!Transport</vt:lpstr>
      <vt:lpstr>'Site 6'!Transport</vt:lpstr>
      <vt:lpstr>'Site 7'!Transport</vt:lpstr>
      <vt:lpstr>'Site 8'!Transport</vt:lpstr>
      <vt:lpstr>'Site 9'!Transport</vt:lpstr>
      <vt:lpstr>Transport</vt:lpstr>
      <vt:lpstr>'Site 10'!Travel</vt:lpstr>
      <vt:lpstr>'Site 11'!Travel</vt:lpstr>
      <vt:lpstr>'Site 12'!Travel</vt:lpstr>
      <vt:lpstr>'Site 13'!Travel</vt:lpstr>
      <vt:lpstr>'Site 14'!Travel</vt:lpstr>
      <vt:lpstr>'Site 15'!Travel</vt:lpstr>
      <vt:lpstr>'Site 16'!Travel</vt:lpstr>
      <vt:lpstr>'Site 17'!Travel</vt:lpstr>
      <vt:lpstr>'Site 18'!Travel</vt:lpstr>
      <vt:lpstr>'Site 19'!Travel</vt:lpstr>
      <vt:lpstr>'Site 2'!Travel</vt:lpstr>
      <vt:lpstr>'Site 20'!Travel</vt:lpstr>
      <vt:lpstr>'Site 21'!Travel</vt:lpstr>
      <vt:lpstr>'Site 22'!Travel</vt:lpstr>
      <vt:lpstr>'Site 23'!Travel</vt:lpstr>
      <vt:lpstr>'Site 24'!Travel</vt:lpstr>
      <vt:lpstr>'Site 25'!Travel</vt:lpstr>
      <vt:lpstr>'Site 3'!Travel</vt:lpstr>
      <vt:lpstr>'Site 4'!Travel</vt:lpstr>
      <vt:lpstr>'Site 5'!Travel</vt:lpstr>
      <vt:lpstr>'Site 6'!Travel</vt:lpstr>
      <vt:lpstr>'Site 7'!Travel</vt:lpstr>
      <vt:lpstr>'Site 8'!Travel</vt:lpstr>
      <vt:lpstr>'Site 9'!Travel</vt:lpstr>
      <vt:lpstr>Travel</vt:lpstr>
      <vt:lpstr>'Site 10'!ValAdd</vt:lpstr>
      <vt:lpstr>'Site 11'!ValAdd</vt:lpstr>
      <vt:lpstr>'Site 12'!ValAdd</vt:lpstr>
      <vt:lpstr>'Site 13'!ValAdd</vt:lpstr>
      <vt:lpstr>'Site 14'!ValAdd</vt:lpstr>
      <vt:lpstr>'Site 15'!ValAdd</vt:lpstr>
      <vt:lpstr>'Site 16'!ValAdd</vt:lpstr>
      <vt:lpstr>'Site 17'!ValAdd</vt:lpstr>
      <vt:lpstr>'Site 18'!ValAdd</vt:lpstr>
      <vt:lpstr>'Site 19'!ValAdd</vt:lpstr>
      <vt:lpstr>'Site 2'!ValAdd</vt:lpstr>
      <vt:lpstr>'Site 20'!ValAdd</vt:lpstr>
      <vt:lpstr>'Site 21'!ValAdd</vt:lpstr>
      <vt:lpstr>'Site 22'!ValAdd</vt:lpstr>
      <vt:lpstr>'Site 23'!ValAdd</vt:lpstr>
      <vt:lpstr>'Site 24'!ValAdd</vt:lpstr>
      <vt:lpstr>'Site 25'!ValAdd</vt:lpstr>
      <vt:lpstr>'Site 3'!ValAdd</vt:lpstr>
      <vt:lpstr>'Site 4'!ValAdd</vt:lpstr>
      <vt:lpstr>'Site 5'!ValAdd</vt:lpstr>
      <vt:lpstr>'Site 6'!ValAdd</vt:lpstr>
      <vt:lpstr>'Site 7'!ValAdd</vt:lpstr>
      <vt:lpstr>'Site 8'!ValAdd</vt:lpstr>
      <vt:lpstr>'Site 9'!ValAdd</vt:lpstr>
      <vt:lpstr>ValAdd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Ileana Blanco</dc:creator>
  <cp:keywords/>
  <dc:description/>
  <cp:lastModifiedBy>Ileana Blanco</cp:lastModifiedBy>
  <cp:revision/>
  <dcterms:created xsi:type="dcterms:W3CDTF">2020-04-15T15:16:00Z</dcterms:created>
  <dcterms:modified xsi:type="dcterms:W3CDTF">2024-05-23T15:23:00Z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0x0101007B7A3A3711061049AF9D7F8389127F4A</vt:lpwstr>
  </property>
  <property fmtid="{D5CDD505-2E9C-101B-9397-08002B2CF9AE}" pid="3" name="Order">
    <vt:r8>8474400</vt:r8>
  </property>
</Properties>
</file>